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240" yWindow="705" windowWidth="14805" windowHeight="7410" activeTab="2"/>
  </bookViews>
  <sheets>
    <sheet name="Форма1" sheetId="1" r:id="rId1"/>
    <sheet name="Форма 2" sheetId="2" r:id="rId2"/>
    <sheet name="Форма 3" sheetId="9" r:id="rId3"/>
    <sheet name="Форма 4" sheetId="8" r:id="rId4"/>
    <sheet name="Форма 5" sheetId="7" r:id="rId5"/>
    <sheet name="Форма 6" sheetId="6" r:id="rId6"/>
    <sheet name="Форма 7" sheetId="5" r:id="rId7"/>
  </sheets>
  <calcPr calcId="124519"/>
</workbook>
</file>

<file path=xl/calcChain.xml><?xml version="1.0" encoding="utf-8"?>
<calcChain xmlns="http://schemas.openxmlformats.org/spreadsheetml/2006/main">
  <c r="J26" i="8"/>
  <c r="K25"/>
  <c r="J25"/>
  <c r="H15"/>
  <c r="H13"/>
  <c r="K26" l="1"/>
  <c r="I15"/>
  <c r="I13"/>
  <c r="E17" i="2" l="1"/>
  <c r="N29" i="1"/>
  <c r="N11"/>
  <c r="N14" l="1"/>
  <c r="M27" l="1"/>
  <c r="M14"/>
  <c r="K23" i="8" l="1"/>
  <c r="J23"/>
  <c r="F45" i="2"/>
  <c r="F54"/>
  <c r="E54"/>
  <c r="O11" i="1"/>
  <c r="M11"/>
  <c r="M33"/>
  <c r="O45"/>
  <c r="N45"/>
  <c r="N33" s="1"/>
  <c r="Q44"/>
  <c r="Q43"/>
  <c r="Q38"/>
  <c r="O27"/>
  <c r="Q31"/>
  <c r="E53" i="2" l="1"/>
  <c r="O19" i="1"/>
  <c r="N19"/>
  <c r="K16" i="8" l="1"/>
  <c r="K17"/>
  <c r="K19"/>
  <c r="K20"/>
  <c r="K21"/>
  <c r="K22"/>
  <c r="K24"/>
  <c r="K28"/>
  <c r="K29"/>
  <c r="K30"/>
  <c r="K31"/>
  <c r="J16"/>
  <c r="J17"/>
  <c r="J19"/>
  <c r="J20"/>
  <c r="J21"/>
  <c r="J22"/>
  <c r="J24"/>
  <c r="J28"/>
  <c r="J29"/>
  <c r="J30"/>
  <c r="J31"/>
  <c r="F43" i="2" l="1"/>
  <c r="F42" s="1"/>
  <c r="F37"/>
  <c r="F35" s="1"/>
  <c r="F34" s="1"/>
  <c r="E37"/>
  <c r="E35" s="1"/>
  <c r="F30"/>
  <c r="E30"/>
  <c r="E14" s="1"/>
  <c r="G33"/>
  <c r="G41"/>
  <c r="F14"/>
  <c r="F15"/>
  <c r="F16"/>
  <c r="E15"/>
  <c r="E16"/>
  <c r="N12" i="1"/>
  <c r="O12"/>
  <c r="O33"/>
  <c r="Q39"/>
  <c r="Q40"/>
  <c r="Q41"/>
  <c r="Q42"/>
  <c r="N25"/>
  <c r="N24" s="1"/>
  <c r="O25"/>
  <c r="Q26"/>
  <c r="Q29"/>
  <c r="Q30"/>
  <c r="Q34"/>
  <c r="Q35"/>
  <c r="Q36"/>
  <c r="Q37"/>
  <c r="Q45"/>
  <c r="P26"/>
  <c r="P30"/>
  <c r="P34"/>
  <c r="P35"/>
  <c r="P36"/>
  <c r="P37"/>
  <c r="N18"/>
  <c r="N17" s="1"/>
  <c r="O18"/>
  <c r="O17" s="1"/>
  <c r="M18"/>
  <c r="M17" s="1"/>
  <c r="Q19"/>
  <c r="Q20"/>
  <c r="Q21"/>
  <c r="Q22"/>
  <c r="Q23"/>
  <c r="P19"/>
  <c r="P21"/>
  <c r="P23"/>
  <c r="N13"/>
  <c r="O14"/>
  <c r="O13" s="1"/>
  <c r="F51" i="2" l="1"/>
  <c r="F53"/>
  <c r="N27" i="1"/>
  <c r="Q27" s="1"/>
  <c r="E45" i="2"/>
  <c r="G45" s="1"/>
  <c r="G30"/>
  <c r="O32" i="1"/>
  <c r="G53" i="2"/>
  <c r="E51"/>
  <c r="E50" s="1"/>
  <c r="N32" i="1"/>
  <c r="Q33"/>
  <c r="Q32" s="1"/>
  <c r="Q25"/>
  <c r="Q24" s="1"/>
  <c r="G37" i="2"/>
  <c r="F29"/>
  <c r="F27" s="1"/>
  <c r="F26" s="1"/>
  <c r="E29"/>
  <c r="E27" s="1"/>
  <c r="E26" s="1"/>
  <c r="Q18" i="1"/>
  <c r="Q17" s="1"/>
  <c r="F21" i="2"/>
  <c r="F19" s="1"/>
  <c r="O10" i="1"/>
  <c r="O9" s="1"/>
  <c r="E21" i="2"/>
  <c r="N10" i="1"/>
  <c r="N9" s="1"/>
  <c r="F17" i="2"/>
  <c r="G25"/>
  <c r="F50"/>
  <c r="E34"/>
  <c r="G34" s="1"/>
  <c r="G35"/>
  <c r="O24" i="1"/>
  <c r="P18"/>
  <c r="P17" s="1"/>
  <c r="M29"/>
  <c r="M25"/>
  <c r="M24" s="1"/>
  <c r="M13"/>
  <c r="E43" i="2" l="1"/>
  <c r="E42" s="1"/>
  <c r="G42" s="1"/>
  <c r="E19"/>
  <c r="E13"/>
  <c r="P25" i="1"/>
  <c r="P24" s="1"/>
  <c r="M10"/>
  <c r="P10" s="1"/>
  <c r="G51" i="2"/>
  <c r="G43"/>
  <c r="G50"/>
  <c r="F11"/>
  <c r="G26"/>
  <c r="G27"/>
  <c r="G29"/>
  <c r="F18"/>
  <c r="F13"/>
  <c r="G21"/>
  <c r="P27" i="1"/>
  <c r="P29"/>
  <c r="M32"/>
  <c r="P33"/>
  <c r="P32" s="1"/>
  <c r="M12"/>
  <c r="E11" i="2" l="1"/>
  <c r="E10" s="1"/>
  <c r="E18"/>
  <c r="G18" s="1"/>
  <c r="M9" i="1"/>
  <c r="P12"/>
  <c r="G19" i="2"/>
  <c r="K12" i="8" l="1"/>
  <c r="J12"/>
  <c r="G17" i="2"/>
  <c r="Q13" i="1"/>
  <c r="Q14"/>
  <c r="Q15"/>
  <c r="Q16"/>
  <c r="P13"/>
  <c r="P14"/>
  <c r="P15"/>
  <c r="P16"/>
  <c r="P9" l="1"/>
  <c r="Q10"/>
  <c r="Q12"/>
  <c r="Q9" l="1"/>
  <c r="K15" i="8"/>
  <c r="J15"/>
  <c r="K14"/>
  <c r="J14"/>
  <c r="K13"/>
  <c r="J13"/>
  <c r="F10" i="2" l="1"/>
  <c r="G10" s="1"/>
  <c r="G11" l="1"/>
  <c r="G13"/>
</calcChain>
</file>

<file path=xl/sharedStrings.xml><?xml version="1.0" encoding="utf-8"?>
<sst xmlns="http://schemas.openxmlformats.org/spreadsheetml/2006/main" count="831" uniqueCount="389">
  <si>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</si>
  <si>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</si>
  <si>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</si>
  <si>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</si>
  <si>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</si>
  <si>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</si>
  <si>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</si>
  <si>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</si>
  <si>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</si>
  <si>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Показатель применения меры</t>
  </si>
  <si>
    <t>ГРБС</t>
  </si>
  <si>
    <t>Рз</t>
  </si>
  <si>
    <t>Пр</t>
  </si>
  <si>
    <t>ЦС</t>
  </si>
  <si>
    <t>ВР</t>
  </si>
  <si>
    <t>Всего</t>
  </si>
  <si>
    <t>Управление культуры, спорта и молодежной политики Администрации города Вокткинска</t>
  </si>
  <si>
    <t>938</t>
  </si>
  <si>
    <t>1</t>
  </si>
  <si>
    <t>2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</si>
  <si>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</si>
  <si>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</si>
  <si>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</si>
  <si>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</si>
  <si>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И</t>
  </si>
  <si>
    <t>Кассовое исполнение на конец отчетного периода</t>
  </si>
  <si>
    <t>Кассовые расходы, %</t>
  </si>
  <si>
    <t>Форма 1</t>
  </si>
  <si>
    <t>Форма 2</t>
  </si>
  <si>
    <t>Оценка расходов согласно муниципальной программе</t>
  </si>
  <si>
    <t>Отношение фактических расходов к оценке расходов, %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</si>
  <si>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</si>
  <si>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</si>
  <si>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</si>
  <si>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Наименование меры                                        государственного регулирования</t>
  </si>
  <si>
    <t xml:space="preserve">единиц </t>
  </si>
  <si>
    <t>тыс. руб.</t>
  </si>
  <si>
    <t>единиц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</si>
  <si>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</si>
  <si>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</si>
  <si>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</si>
  <si>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Наименование подпрограммы, основного мероприятия,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</si>
  <si>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</si>
  <si>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</si>
  <si>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</si>
  <si>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</si>
  <si>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</si>
  <si>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хх</t>
  </si>
  <si>
    <t>02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</si>
  <si>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</si>
  <si>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</si>
  <si>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</si>
  <si>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</si>
  <si>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Обоснование отклонений значений целевого показателя (индикатора) на конец отчетного периода</t>
  </si>
  <si>
    <t>Вид правового акта</t>
  </si>
  <si>
    <t>Дата принятия</t>
  </si>
  <si>
    <t>Номер</t>
  </si>
  <si>
    <t>Форма 7. Результаты оценки эффективности муниципальной  программы (подпрограммы)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</si>
  <si>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</si>
  <si>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</si>
  <si>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</si>
  <si>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</si>
  <si>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</si>
  <si>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</si>
  <si>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>Эффективность использования средств бюджета муниципального образования</t>
  </si>
  <si>
    <t>6=7х10</t>
  </si>
  <si>
    <t>10=8/9</t>
  </si>
  <si>
    <t>Сводная бюджетная роспись, план на 1 января отчетного года</t>
  </si>
  <si>
    <t>Сводная бюджетная роспись на отчетную дату</t>
  </si>
  <si>
    <t>Фактические расходы на отчетную дату</t>
  </si>
  <si>
    <t>К плану на 1 января отчетного года</t>
  </si>
  <si>
    <t>К плану на отчетную дату</t>
  </si>
  <si>
    <t>План на отчетный год (сводная бюджетная роспись, план на 1 января отчетного года)</t>
  </si>
  <si>
    <t>План на отчетный период (сводная бюджетная роспись на отчетную дату)</t>
  </si>
  <si>
    <t>01</t>
  </si>
  <si>
    <t>Управление культуры, спорта и молодежной политики Администрации города Воткинска</t>
  </si>
  <si>
    <t>03</t>
  </si>
  <si>
    <t>04</t>
  </si>
  <si>
    <t>05</t>
  </si>
  <si>
    <t>Уплата налога на имущество организаций, земельного налога</t>
  </si>
  <si>
    <t xml:space="preserve">Ответственный исполнитель              </t>
  </si>
  <si>
    <t xml:space="preserve">Ответственный исполнитель      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</si>
  <si>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</si>
  <si>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</si>
  <si>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</si>
  <si>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</si>
  <si>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</si>
  <si>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</si>
  <si>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</si>
  <si>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Ответственный исполнитель    </t>
  </si>
  <si>
    <t>Наименование муниципальной программы  "Развитие культуры на 2020-2024 годы"</t>
  </si>
  <si>
    <t>"Развитие культуры на 2020-2024 годы"</t>
  </si>
  <si>
    <t xml:space="preserve">Организация досуга и предоставление услуг организаций культуры </t>
  </si>
  <si>
    <t>08</t>
  </si>
  <si>
    <t>Организация и проведение городских культурно - массовых мероприятий</t>
  </si>
  <si>
    <t>0310160110</t>
  </si>
  <si>
    <t>244  622</t>
  </si>
  <si>
    <t>Обеспечение деятельности муниципальных культурно - досуговых учреждений</t>
  </si>
  <si>
    <t>0310261620</t>
  </si>
  <si>
    <t>Развитие библиотечного дела</t>
  </si>
  <si>
    <t>Обеспечение деятельности муниципальных библиотек</t>
  </si>
  <si>
    <t>0320161610</t>
  </si>
  <si>
    <t>Комплектование библиотечных фондов.</t>
  </si>
  <si>
    <t>Создание модельных муниципальных библиотек в рамках реализации регионального проекта «Обеспечение качественно нового уровня развития инфраструктуры культуры» «Культурная среда»</t>
  </si>
  <si>
    <t>3</t>
  </si>
  <si>
    <t>Развитие музейного дела</t>
  </si>
  <si>
    <t>Обеспечение деятельности муниципальных музеев</t>
  </si>
  <si>
    <t>0330161600</t>
  </si>
  <si>
    <t>621</t>
  </si>
  <si>
    <t>4</t>
  </si>
  <si>
    <t>Сохранение, использование и популяризация объектов культурного наследия</t>
  </si>
  <si>
    <t>Управление жилищно-комунального хозяйства</t>
  </si>
  <si>
    <t>01  04</t>
  </si>
  <si>
    <t>Мероприятия по восстановлению (ремонту, реставрации, благоустройству) воинских захоронений на территории муниципального образования «Город Воткинск»</t>
  </si>
  <si>
    <t>935</t>
  </si>
  <si>
    <t>0340262330</t>
  </si>
  <si>
    <t>5</t>
  </si>
  <si>
    <t>Создание условий для реализации муниципальной программы</t>
  </si>
  <si>
    <t>Реализация установленных полномочий (функций) управления культуры, спорта и молодежной политики Администрации г. Воткинска. Организация управления Программой «Развитие культуры на 2020-2024 годы»</t>
  </si>
  <si>
    <t>0350160030</t>
  </si>
  <si>
    <t>121  122  129 244</t>
  </si>
  <si>
    <t>Обеспечение финансовой работы, по средствам финансирования содержания муниципального казенного учреждения «Централизованная бухгалтерия учреждений культуры, спорта и молодежной политики» города Воткинска.</t>
  </si>
  <si>
    <t xml:space="preserve">08 </t>
  </si>
  <si>
    <t>111   112   119   244</t>
  </si>
  <si>
    <t>0350360630</t>
  </si>
  <si>
    <t>612   622</t>
  </si>
  <si>
    <t>Капитальный, текущий  ремонт и реконструкция учреждений культуры</t>
  </si>
  <si>
    <t>0350461600</t>
  </si>
  <si>
    <t>Мероприятия по развитию учреждений культуры, связанные с обновлением и модернизацией материально-технической базы учреждений, приобретением специального оборудования.</t>
  </si>
  <si>
    <t>0320161650</t>
  </si>
  <si>
    <t>0320261610 03202S1610 03202S8620</t>
  </si>
  <si>
    <t>0320208620</t>
  </si>
  <si>
    <t>0350461620</t>
  </si>
  <si>
    <t>035046162Д</t>
  </si>
  <si>
    <t>0350461650</t>
  </si>
  <si>
    <t>0350462800</t>
  </si>
  <si>
    <t>0350561620</t>
  </si>
  <si>
    <t>Организация и проведение культурно-массовых мероприятий</t>
  </si>
  <si>
    <t>Количество  мероприятий</t>
  </si>
  <si>
    <t>Расходы бюджета муниципального образования "Город Воткинск"  на оказание муниципальной услуги/работы</t>
  </si>
  <si>
    <t>Организация деятельности клубных формирований и формирований самодеятельного народного творчества</t>
  </si>
  <si>
    <t>Количество клубных формирований</t>
  </si>
  <si>
    <t>Расходы бюджета муниципального образования  "Город Воткинск" на оказание муниципальной услуги/работы</t>
  </si>
  <si>
    <t>Показ кинофильмов</t>
  </si>
  <si>
    <t>число зрителей</t>
  </si>
  <si>
    <t>человек</t>
  </si>
  <si>
    <t>Библиографическая обработка документов и создание каталогов</t>
  </si>
  <si>
    <t xml:space="preserve">Количество обработанных документов </t>
  </si>
  <si>
    <t>Формирование, учет, изучение,физического сохранения и безопасности фондов библиотек, включая оцифровку фондов</t>
  </si>
  <si>
    <t>Количество документов</t>
  </si>
  <si>
    <t>Библиотечное, библиографическое и информационное обслуживание пользователей библиотеки в стационаре</t>
  </si>
  <si>
    <t>Количество посещений</t>
  </si>
  <si>
    <t>Создание экспозиций (выстовок) музеев, организация выездных выстовок</t>
  </si>
  <si>
    <t>Количество экспозиций</t>
  </si>
  <si>
    <t>Формирование, учет,изучение,обеспечение физического сохранения и безопасности музейных предметов,музейных коллекция</t>
  </si>
  <si>
    <t>Формирование ,учет,изучение,обеспечение физического сохранения и безопасности музейных предметов,музейных коллекций</t>
  </si>
  <si>
    <t>Форма 4</t>
  </si>
  <si>
    <t>03203S1610 0320361610 032036161Д</t>
  </si>
  <si>
    <t>Управление капитального строительства</t>
  </si>
  <si>
    <t>940</t>
  </si>
  <si>
    <t>0350400830</t>
  </si>
  <si>
    <t>0350561600</t>
  </si>
  <si>
    <t>0350561610</t>
  </si>
  <si>
    <t>0350260120 035026012Д</t>
  </si>
  <si>
    <t>0340162339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</si>
  <si>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на  01 января 2021 года
</t>
  </si>
  <si>
    <t xml:space="preserve">Отчет о расходах на реализацию муниципальной программы за счет всех источников финансирования 
по состоянию на  01 января 2021 года
</t>
  </si>
  <si>
    <t xml:space="preserve">Отчет о выполнении сводных показателей муниципальных заданий на оказание муниципальных услуг (выполнение работ)  муниципальными учреждениями муниципального образования «Город Воткинск»  по муниципальной программе 
по состоянию на 01 января 2021 года
</t>
  </si>
  <si>
    <t>Ответственный исполнитель, соисполнители подпрограммы, основного мероприятия, мероприятия</t>
  </si>
  <si>
    <t>Мп</t>
  </si>
  <si>
    <t>Подпрограмма «Развитие библиотечного дела»</t>
  </si>
  <si>
    <t xml:space="preserve"> Библиотечное , библиографическое и информационное обслуживание пользователей библиотеки </t>
  </si>
  <si>
    <t xml:space="preserve"> Ежегодно количество посещений не менее  244,3 тыс. чел.</t>
  </si>
  <si>
    <t xml:space="preserve">В стационарных условиях;   </t>
  </si>
  <si>
    <t>Формирование, учет, изучение, обеспечение физического сохранения  и безопасности фондов библиотеки.</t>
  </si>
  <si>
    <t>Количество поступлений документов  подлежащих учету и формированию фонда не менее 1 500 в год</t>
  </si>
  <si>
    <t xml:space="preserve">Создание ежегодно не менее 1500 единиц записей в электронный каталог с занесением новых поступлений и ретроконверсии. </t>
  </si>
  <si>
    <t>Комплектование библиотечных фондов</t>
  </si>
  <si>
    <t>Обеспечение обновляемости библиотечных фондов не менее 3 % от годовой книговыдачи (при условии финансирования)</t>
  </si>
  <si>
    <t>Управление культуры, спорта и молодежной политики, МБУ «ЦБС»</t>
  </si>
  <si>
    <t>Мероприятия, связанные с обновлением и модернизацией материально-технической базы МБУ «ЦБС», приобретением специального оборудования.</t>
  </si>
  <si>
    <t>Создание не менее 2  модельных муниципальных библиотек позволит улучшить качество библиотечного обслуживания, получить доступ к современным универсальным информационным ресурсам</t>
  </si>
  <si>
    <t>Организация и проведение массовых городских и культурно-досуговых мероприятий</t>
  </si>
  <si>
    <t>Управление культуры, спорта и молодежной политики, учреждения досугового типа</t>
  </si>
  <si>
    <t>Организация  и проведение  городских культурно-массовых мероприятий</t>
  </si>
  <si>
    <t>Участие досуговых учреждений в мероприятиях, в том числе республиканских, всероссийских, и международных фестивалях, конкурсах в области культуры и искусства.</t>
  </si>
  <si>
    <t>Управление культуры, спорта и молодежной политики,  учреждения досугового типа</t>
  </si>
  <si>
    <t>Организация и проведение городских культурно - досуговых мероприятий, согласно утвержденному плану мероприятий</t>
  </si>
  <si>
    <t>Обеспечение деятельности культурно-досуговых учреждений</t>
  </si>
  <si>
    <t xml:space="preserve">        </t>
  </si>
  <si>
    <t>Организация и проведение  мероприятий</t>
  </si>
  <si>
    <t>Организация и проведение ежегодно не менее 370 мероприятий: праздников, фестивалей, торжественных мероприятий, народных гуляний, смотров, конкурсов, выставок, мастер-классов  путем выполнения муниципального задания культурно-досуговых учреждений</t>
  </si>
  <si>
    <t xml:space="preserve"> Управление культуры, спорта и молодежной политики, учреждения досугового типа</t>
  </si>
  <si>
    <t>Внедрение в учреждениях культуры системы ежегодного мониторинга удовлетворенности потребителей качеством предоставляемых услуг.</t>
  </si>
  <si>
    <t>Управление культуры, спорта и молодежной политики</t>
  </si>
  <si>
    <t>Обновление и модернизация материально-технической базы учреждений, приобретение специального оборудования (при условии финансирования)</t>
  </si>
  <si>
    <t xml:space="preserve"> Публичный показ музейных предметов, музейных коллекций</t>
  </si>
  <si>
    <t>Управление культуры, спорта и молодежной политики,  МАУ «Музей истории и культуры»</t>
  </si>
  <si>
    <t>Ежегодное привлечение в музеи не менее 38 тыс. человек посетителей</t>
  </si>
  <si>
    <t>Уменьшение связяно с введением режима самоизоляции и запроетом на посещение  музея в период эпидемии коронавирусной инфекции</t>
  </si>
  <si>
    <t xml:space="preserve"> - в стационарных условиях;</t>
  </si>
  <si>
    <t xml:space="preserve">- вне стационарных условиях; </t>
  </si>
  <si>
    <t>Создание экспозиций (выставок) музеев, организация выездных выставок :</t>
  </si>
  <si>
    <t xml:space="preserve">Ежегодная организация и проведение не менее 72  экспозиций (выставок) </t>
  </si>
  <si>
    <t xml:space="preserve">- в стационарных условиях;   </t>
  </si>
  <si>
    <t xml:space="preserve">- вне стационарных условиях;  </t>
  </si>
  <si>
    <t xml:space="preserve">- удаленно, через сеть «Интернет». </t>
  </si>
  <si>
    <t>Формирование, учет, изучение, обеспечение физического сохранения и безопасности музейных предметов, музейных коллекций</t>
  </si>
  <si>
    <t>Обновление и модернизация материально-технической базы музея, приобретение специального оборудования (при условии финансирования)</t>
  </si>
  <si>
    <t>Подпрограмма «Сохранение, использование и популяризация объектов культурного наследия»</t>
  </si>
  <si>
    <t>Мероприятия в области сохранения, использования, популяризации и  охраны объектов культурного наследия, находящихся в муниципальной собственности.</t>
  </si>
  <si>
    <t xml:space="preserve">Управление культуры, спорта и молодежной политики , управление муниципального имущества и земельных ресурсов, управление капитального строительства </t>
  </si>
  <si>
    <t>Улучшение условий для сохранения, использования и популяризации объектов культурного наследия (памятников истории и культуры), находящихся в муниципальной собственности МО «Город Воткинск».</t>
  </si>
  <si>
    <t>Учет объектов культурного наследия, направление сведений об объектах культурного наследия в единый государственный реестр объектов культурного наследия.</t>
  </si>
  <si>
    <t>Управление культуры, спорта и молодежной политики, Управление муниципального имущества и земельных ресурсов, Управление архитектуры</t>
  </si>
  <si>
    <t>Проверка состояния объектов культурного наследия, сбор информации, проверка паспортов. Охранных обязательств на ОКН</t>
  </si>
  <si>
    <t xml:space="preserve">  </t>
  </si>
  <si>
    <t>Проведение ремонтных работ по сохранению объектов культурного наследия, находящихся в муниципальной собственности, в том числе разработка проектной документации.</t>
  </si>
  <si>
    <t>Управление ЖКХ Администрации г. Воткинска</t>
  </si>
  <si>
    <t>Улучшение состояния объектов культурного наследия, находящихся в муниципальной собственности</t>
  </si>
  <si>
    <t>Необходимо выделение финансовых средств из бюджета МО «Город Воткинск» на ремонт и реставрацию объектов культурного наследия</t>
  </si>
  <si>
    <t>Мероприятия по восстановлению (ремонту, реставрации, благоустройству) воинских захоронений на территории МО «Город Воткинск»</t>
  </si>
  <si>
    <t>Управление капитального строительства, управление ЖКХ Администрации г. Воткинска</t>
  </si>
  <si>
    <t>Улучшение состояния воинских захоронений на территории МО «Город Воткинск»</t>
  </si>
  <si>
    <t>Управление культуры, спорта и молодежной политики, МКУ «ЦБУКСМП»</t>
  </si>
  <si>
    <t>Работа бухгалтерии ведется оперативно и своевременно, согласно нормативно-правовым актам</t>
  </si>
  <si>
    <t>Налог уплачивается своевременно</t>
  </si>
  <si>
    <t>Организация деятельности, связанная с функционированием системы независимой оценки качества работы организаций культуры</t>
  </si>
  <si>
    <t>Организация работ по повышению эффективности деятельности муниципальных учреждений культуры, в том числе контроль за выполнением муниципального задания и эффективного использованию бюджетных средств.</t>
  </si>
  <si>
    <t>Мероприятия по реализации регионального проекта «Создание условий для реализации творческого потенциала нации» «Творческие люди»</t>
  </si>
  <si>
    <t xml:space="preserve">Участия в Фестивале любительских творческих коллективов с вручением грантов лучшим коллективам. </t>
  </si>
  <si>
    <t>Организация онлайн-трансляций мероприятий, размещаемых на портале «Культура.РФ» в рамках регионального проекта «Цифровизация услуг и формирование информационного пространства в сфере культуры» «Цифровая культура»</t>
  </si>
  <si>
    <t xml:space="preserve">Форма 6.                                       </t>
  </si>
  <si>
    <t>Сведения о внесенных за отчетный период изменениях в муниципальную программу "Развитие культуры 2015-2021 годы"</t>
  </si>
  <si>
    <t>Суть изменений (краткое изложение)</t>
  </si>
  <si>
    <t xml:space="preserve">Повышение квалификации творческих и управленческих кадров в сфере культуры </t>
  </si>
  <si>
    <t>Уровень фактической обеспеченности клубами и учреждениями клубного типа от нормативной потребности</t>
  </si>
  <si>
    <t>процент</t>
  </si>
  <si>
    <t>Уровень фактической обеспеченности парками культуры и отдыха от нормативной потребности</t>
  </si>
  <si>
    <t>Количество участников клубных формирований (тыс.чел)</t>
  </si>
  <si>
    <t>Прирост количества участников клубных формирований (по отношению к базовому значению на 1 января 2018 года</t>
  </si>
  <si>
    <t>Прирост количества платных посещений культурно-массовых мероприятий клубов и домов культуры (по отношению к базовому значению на 1 января 2018 года)</t>
  </si>
  <si>
    <t>Количество платных посещений парков культуры и отдыха (тыс.чел)</t>
  </si>
  <si>
    <t>Прирост количества посещений парков культуры и отдыха (по отношению к базовому значению на 1 января 2018 года)</t>
  </si>
  <si>
    <t>Умьшение  связано с запретом проведения мероприятий в период эпидемии коронавирусной инфекции</t>
  </si>
  <si>
    <t>Количество зрителей на сеансах отечественных фильмов (тыс.чел)</t>
  </si>
  <si>
    <t>Прирост зрителей на сеансах отечественных фильмов (по отношению к базовому значению на 1 января 2018 года)</t>
  </si>
  <si>
    <t>Увеличение посещаемости организаций культуры (по отношению к базовому значению на 1 января 2018 года)</t>
  </si>
  <si>
    <t>Уровень фактической обеспеченности библиотеками в МО «Город Воткинск» от нормативной потребности</t>
  </si>
  <si>
    <t>Отклонений нет</t>
  </si>
  <si>
    <t>Количество посещений общедоступных (публичных) библиотек, тысяч  человек</t>
  </si>
  <si>
    <t>Прирост количества посещений общедоступных (публичных) библиотек (по отношению к базовому значению на 1 января 2018 года)</t>
  </si>
  <si>
    <t>Обновление книжного фонда (от годовой книговыдачи)</t>
  </si>
  <si>
    <t>Число книговыдач</t>
  </si>
  <si>
    <t>Количество пользователей</t>
  </si>
  <si>
    <t>пользователь</t>
  </si>
  <si>
    <t>Количество записей в электронном каталоге</t>
  </si>
  <si>
    <t>запись</t>
  </si>
  <si>
    <t>Увеличение доли представленных (во всех формах) зрителю музейных предметов в общем количестве музейных предметов основного фонда</t>
  </si>
  <si>
    <t>Количество выставочных проектов</t>
  </si>
  <si>
    <t>Количество посещений музеев (по билетам), тысяч человек</t>
  </si>
  <si>
    <t>Прирост количества посещений музеев (по отношению к базовому значению на 1 января 2018 года)</t>
  </si>
  <si>
    <r>
      <t>Доля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>объектов культурного наследия, находящихся в муниципальной собственности и требующих консервации или реставрации в общем количестве объектов культурного наследия, находящихся в муниципальной собственности.</t>
    </r>
  </si>
  <si>
    <t xml:space="preserve">Подпрограмма «Создание условий для реализации программы </t>
  </si>
  <si>
    <t>Количество специалистов, прошедших повышение квалификации на базе центров непрерывного образования и повышения квалификации творческих и управленческих кадров в сфере культуры</t>
  </si>
  <si>
    <t>Соотношение средней заработной платы работников учреждений культуры города Воткинска к средней заработной плате работников учреждений культуры в Удмуртской Республики</t>
  </si>
  <si>
    <t xml:space="preserve">Уровень удовлетворенности жителей муниципального образования «Город Воткинск» качеством предоставления услуг в сфере культуры  </t>
  </si>
  <si>
    <t>Количество платных посещений культурно-массовых мероприятий клубов и домов культуры (тыс.чел.)</t>
  </si>
  <si>
    <t xml:space="preserve"> Подпрограмма "Развитие музейного дела"</t>
  </si>
  <si>
    <t>Подпрограмма «Организация досуга и предоставление услуг организациями культуры"</t>
  </si>
  <si>
    <t xml:space="preserve">Отчет о выполнении основных мероприятий муниципальной программы "Развитие культуры на 2020-2024 годы"
по состоянию на  1 января 2021 год  </t>
  </si>
  <si>
    <t>Библиотечное, библиографическое и информационное обслуживание пользователей библиотеки вне стационара</t>
  </si>
  <si>
    <t>Форма 3</t>
  </si>
  <si>
    <t xml:space="preserve">Подпрограмма "Организация досуга и предоставление услуг организациями культуры" </t>
  </si>
  <si>
    <t xml:space="preserve">Организация и проведение городских культурно - досуговых мероприятий, согласно утвержденному плану мероприятий </t>
  </si>
  <si>
    <t xml:space="preserve"> В 2020 сотоялись  массовые городские мероприятия: мероприятий в рамках Года памяти и славы, посвященных 100-летию государственности Удмуртии,85-ой годовщины присвоения Воткинску статуса города, посвященных 180-летию со дня рождения П.И. Чайковского».
- Широкая Масленница; День   с  П.И.Чайковским; Мелодии лета; День города; Осенины., Хрустальный Новый год.
Проведение мероприятий  в рамках значимых событий 2020 года:
-  мероприятий в рамках Года памяти и славы;
-  мероприятий, посвященных 100-летию государственности Удмуртии;
- мероприятий, посвященных 180-летию со дня рождения П.И. Чайковского»;
- мероприятий в рамках  85-ой годовщины присвоения Воткинску статуса города.
Проведение мероприятий  в рамках значимых событий 2020 года:
-  мероприятий в рамках Года памяти и славы;
-  мероприятий, посвященных 100-летию государственности Удмуртии;
- мероприятий, посвященных 180-летию со дня рождения П.И. Чайковского»;
- мероприятий в рамках  85-ой годовщины присвоения Воткинску статуса города.
Проведение мероприятий  в рамках значимых событий 2020 года:
</t>
  </si>
  <si>
    <t>В 2020  досуговые учреждения  принимали участие в республиканских, Всероссийских и Международных мероприятиях   в  режиме онлайн.</t>
  </si>
  <si>
    <t>В связи со сложной эпидемиологической обстановкой в 2020 году в стране и республике, связанной с распространением новой коронавирусной инфекции «COVID-19», все учреждения культуры и школы искусств с марта месяца были вынуждены перейти на дистанционную форму работу</t>
  </si>
  <si>
    <t>Утверждено на отчетный период  106 платных,  234 бесплатных мероприятий. Проведено:   106 платных, 234 бесплатных мероприятий. Всего  340 мероприятий. Также  проходили  мероприятия в формате онлайн и офлайн.</t>
  </si>
  <si>
    <t>Уменьшение мероприятий связано с запретом их проведения  в связи с эпидемией коронавирусной инфекции Мероприятия проходили в формате онлайн и офлайн.</t>
  </si>
  <si>
    <t>Организация деятельности не менее 72 клубных формирований и формирований самодеятельного народного творчества.  Сохранение не менее 22  клубных формирований, имеющих звание «Народный», «Образцовый».</t>
  </si>
  <si>
    <t xml:space="preserve"> В 2020 году - 73  клубных формирования, 22 клубных формирований, имеющие звание "Народный", "Образцовый".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</si>
  <si>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По клубным формированиям увеличение  показателя на 1%</t>
  </si>
  <si>
    <t xml:space="preserve">Оказание муниципальной услуги/работы по показу кинофильмов. Количество зрителей на сеансах отечественных фильмов не менее 2,5 тыс.чел в 2020 </t>
  </si>
  <si>
    <t>Количество зрителей на сеансах  за 2020                                   1,35 тыс. чел.</t>
  </si>
  <si>
    <t xml:space="preserve">Уменьшение показателя связано с запретом кинопоказа в период эпидемии коронавирусной инфекции. </t>
  </si>
  <si>
    <t>МБУ «Централизованная  библиотечная система»</t>
  </si>
  <si>
    <t xml:space="preserve">В стационаре –           180 892 чел.
Вне стационара –           67 860 чел.                              </t>
  </si>
  <si>
    <t>Итого: 248,75 тыс. чел.</t>
  </si>
  <si>
    <t>Вне стационара;                                  Через четь интернет;</t>
  </si>
  <si>
    <t>Поступления книг и периодических изданий –1 750 единиц</t>
  </si>
  <si>
    <t>Обработано и созданы записи в электронный каталог – 1500 документ</t>
  </si>
  <si>
    <t>Управление культуры, спорта и молодежной политики, МБУ «Централизованная  библиотечная система»</t>
  </si>
  <si>
    <t xml:space="preserve"> Выделена субсидия из республики накомплектование фондов   в   размере    399 000 рублей</t>
  </si>
  <si>
    <t>Выполнение показателя  1,2% Уменьшение  связано  с эпидемией коронавирусной инфекции.</t>
  </si>
  <si>
    <t xml:space="preserve"> Выиграна 1 заявка на создание  модельной  детской библиотеки в городе. В 2021 году на базе библиотеки им.Пермяка будет создана модельная библиотека.   На данный момент выполнен дизайн-проект.</t>
  </si>
  <si>
    <t>Подпрограмма "Развитие музейного дела"</t>
  </si>
  <si>
    <t xml:space="preserve"> в стационарных условиях:  7 351 чел.
 вне стационара: -    29 191 чел. 
 Итого:  36,54 тыс. чел.
</t>
  </si>
  <si>
    <t xml:space="preserve">в стационарных условиях – 25 ед 
  вне стационарных условиях – 39 ед 
удаленно, через сеть «Интернет» (виртуальные выставки) - 8 ед.
Итого: 72 ед.
</t>
  </si>
  <si>
    <t>К 2024 году количество музейных предметов в музее составит  не менее 15 400 единиц хранения. Ежегодная реставрация не менее 1 музейного предмета.</t>
  </si>
  <si>
    <t>Приняты и поставлены на учет  в фонды музея - 15 428 единиц предметов. Мунмцпальное задание выполнено полностью.</t>
  </si>
  <si>
    <t xml:space="preserve"> В 2020 году  проведен мониторин по видам работ.  Установлены информационные таблички на 4 ОКН: "Памятник В.И. Ленину", "Обелиск Славы", "Памятик трудовой славы "Якорь", "Памятник  жертвам революции, павшим в 2018 году". Получено целевое финансирование из республики на ремонт ОКН "Обелиск Славы"  изготовлена проектно-сметная документация.</t>
  </si>
  <si>
    <t xml:space="preserve">Ведется реестср объектов культурного наследия, находящихя в муниципвльной собственности.Объект "Нагорное клабище", расположенный по адресу: г. Воткинск, ул. Пионеров, 1 включен в Единый государственный реестр Объектов культурного наследия (памятников истории и культур) Российской Федерации
</t>
  </si>
  <si>
    <t>Проведены профилактические работы по сохранению объектов культурного наследия, посвященных ВОВ 1941-1945 г.г., находящихся в муниципальной собственности сиами предпринимателей и организаций города.
Продолжается реставрация ОКН -«Собор Благовещения Богородицы»</t>
  </si>
  <si>
    <t>Проведение  ремонтных, реставрационных работ и благоустройство воинских захоронений</t>
  </si>
  <si>
    <t xml:space="preserve">Управление капитального строительства, управление ЖКХ Администрации г. Воткинска, управление архитектуры и градостроительства </t>
  </si>
  <si>
    <t xml:space="preserve">Проведение ремонтных работ и благоустройство воинского захороненийя «Могила летчика Н.П. Бельтюкова, последнего бойца, умершего от ран в госпиталях г. Воткинска» </t>
  </si>
  <si>
    <t xml:space="preserve"> "Могила летчика Н.П. Бельтюкова. Посленего бойца, умершего от ран в госпиталях г. Воткинска в 1945 г" включены в ФЦП "Увековечивание памяти воинов. Ожидается финансирование.</t>
  </si>
  <si>
    <t>Установка мемориальных знаков на воинских захоронениях</t>
  </si>
  <si>
    <t xml:space="preserve">Установка  мемориального знака на воинском захоронении «Памятник воинам, умершим от ран в госпиталях г. Воткинска в 1941-1945 г.г.» и «Могила летчика Н.П. Бельтюкова, последнего бойца, умершего от ран в госпиталях г. Воткинска» </t>
  </si>
  <si>
    <t>2 воинских заронкния: "Памятник воинам, умершим от ран в госпиталях г. Воткинска в годы Великой Отечественной войны 1941-1945 г.г. и "Могила летчика Н.П. Бельтюкова. Посленего бойца, умершего от ран в госпиталях г. Воткинска в 1945 г" включены в ФЦП "Увековечивание памяти воинов. Ожидается финансирование.</t>
  </si>
  <si>
    <t>Подпрограмма "Создание условий для реализации муниципальной программы"</t>
  </si>
  <si>
    <t>Повышение результативности и эффективности сферы культуры в городе Воткинске. Повышение престижа профессии за счет роста заработной платы в отрасли, привлечение в отрасль квалифицированных кадров.</t>
  </si>
  <si>
    <t>Значения показателей (индикаторов) в рамках реализации Муниципальной программы указаны в Форме 5.</t>
  </si>
  <si>
    <t xml:space="preserve">Обеспечение финансовой работы, по средствам финансирования содержания МКУ «Централизованная бухгалтерия учреждений культуры, спорта и молодежной политики» города Воткинска. </t>
  </si>
  <si>
    <t>Улучшение организации деятельности централизованной бухгалтерии и бухгалтерий муниципальных учреждений культуры, подведомственных  Управлению</t>
  </si>
  <si>
    <t>Уплата налога на имущество муниципальных культурно - досуговых учреждений, земельного налога</t>
  </si>
  <si>
    <t>Выполнение обязательств по уплате  налога на имущество муниципальных культурно - досуговых учреждений, земельного налога.</t>
  </si>
  <si>
    <t>Уплата налога на имущество МБУ «ЦБС», земельного налога</t>
  </si>
  <si>
    <t>Выполнение обязательств по уплате  налога на имущество МБУ «ЦБС»,           земельного налога.</t>
  </si>
  <si>
    <t>Уплата налога на имущество МАУ «Музей истории и культуры г.Воткинска», земельного налога</t>
  </si>
  <si>
    <t>Выполнение обязательств по уплате  налога на имущество «Музей истории и культуры г.Воткинска», земельного налога.</t>
  </si>
  <si>
    <t>Уплата налога на имущество Управления культуры и МКУ «Централизованная бухгалтерия учреждений культуры, спорта и молодежной политики»  земельного налога</t>
  </si>
  <si>
    <t>Выполнение обязательств по уплате  налога на имущество Управления культуры и МКУ «Централизованная бухгалтерия учреждений культуры, спорта и молодежной политики» города Воткинска, земельного налога</t>
  </si>
  <si>
    <t>Управление культуры, спорта и молодежной политики, Управление капитального строительства</t>
  </si>
  <si>
    <t>Капитальный, текущий  ремонт и реконструкция культурно-досуговых учреждений</t>
  </si>
  <si>
    <t xml:space="preserve"> Капитальный ремонт МАУК "Сад им.П.И. Чайковского"  </t>
  </si>
  <si>
    <t>В 2020  проведен ремонт фасада здания МАУК "Сад им.П.И.Чайковского", ремонт здания стены пристроя, замена окон. Были выделены денежные средства и проведен ремонт фасада здания ДК на Кирова по адресу:ул.Кирова,9.Начаты работы по изготовлению проектно-сметной документации на здание по адресу : ул.Серова, 23.</t>
  </si>
  <si>
    <t>Капитальный, текущий  ремонт и реконструкция  МЬУ "ЦБС"</t>
  </si>
  <si>
    <t xml:space="preserve">Текущий ремонт филиалов ЦБС  (при условии финансирования)  </t>
  </si>
  <si>
    <t>В филиалах  библиотек  проведена замена окон, замена  теплосчетчиков.</t>
  </si>
  <si>
    <t>Капитальный, текущий  ремонт и реконструкция МАУ "Музей истории и культуры г.Воткинска"</t>
  </si>
  <si>
    <t xml:space="preserve">Уменьшение доли учреждений культуры, находящихся в неудовлетворительном состоянии (при условии финансирования)  </t>
  </si>
  <si>
    <t>Провели реконструкцию эвакуационного выхода  (пожарной лестницы) здания  МАУ "Музей истории и культуры г.Воткинска" по адресу:ул.Кирова,5.</t>
  </si>
  <si>
    <t xml:space="preserve">Мероприятия по развитию учреждений культуры, связанные с обновлением и модернизацией материально-технической базы учреждений, </t>
  </si>
  <si>
    <t>Мероприятия, связанные с обновлением и модернизацией материально-технической базы культурно-досуговых учреждений, приобретением  специального оборудования</t>
  </si>
  <si>
    <t>В 2020 на развитие материально-технической базы учреждений культуры средства из бюджета  выделины на приобретение рециркуляторов в учреждении культуры.</t>
  </si>
  <si>
    <t>Обновление и модернизация материально-технической базы филиалов библиотек, приобретение специального оборудования (при условии финансирования)</t>
  </si>
  <si>
    <t>В 2020 на развитие материально-технической базы МБУ "ЦБС" выделены средства из бюджета  города на приобретение рециркуляторов.</t>
  </si>
  <si>
    <t>Мероприятия, связанные с обновлением и модернизацией материально-технической базы МАУ «Музей истории и культуры г.Воткинска», приобретением специального оборудования.</t>
  </si>
  <si>
    <t>В 2020 на развитие материально-технической базы учреждений культуры средства из бюджета  --приобрели витрину, рецтркуляторы.</t>
  </si>
  <si>
    <t>06</t>
  </si>
  <si>
    <t xml:space="preserve">Увеличение процента удовлетворенности потребителей качеством и доступностью предоставляемых услуг </t>
  </si>
  <si>
    <t xml:space="preserve"> Независимая оценка качества  будет проводится в 2022 году.</t>
  </si>
  <si>
    <t>07</t>
  </si>
  <si>
    <t xml:space="preserve">Охват организаций, оказывающих услуги в сфере культуры, независимой оценкой качества составит 100%, в дальнейшем НОК работы каждой организации будет проводиться один раз в три года. </t>
  </si>
  <si>
    <t>Управление культуры, спорта и молодежной политики, МКУ "ЦБУКС МП"</t>
  </si>
  <si>
    <t xml:space="preserve">Контроль за выполнением муниципального задания.  Организация ежеквартальной камеальной проверки и выездной, согласно плану - графику 1 раз в год. </t>
  </si>
  <si>
    <t>Ежеквартальные проверки выполнения муниципальных заданий учреждений, своевременная сдача финансовых отчетов</t>
  </si>
  <si>
    <t>09</t>
  </si>
  <si>
    <t xml:space="preserve">Участие в фестивале любительских творческих коллективов с вручением грантов лучшим коллективам. </t>
  </si>
  <si>
    <t>В 2020 году участие в грантовой деятельности (3 гранта на сумму     2 083,6 тыс.руб.)</t>
  </si>
  <si>
    <t xml:space="preserve">Повышена квалификация не менее 30 творческих и управленческих кадров в сфере культуры на базе 15 Центров непрерывного образования и повышения квалификации творческих и управленческих кадров в сфере культуры. </t>
  </si>
  <si>
    <t xml:space="preserve">Реализация федеральной программы «Волонтеры культуры», направленной на поддержку добровольческого движения на региональном уровне. </t>
  </si>
  <si>
    <t>Увеличение количества граждан, вовлеченных в культурную деятельность путем поддержки и реализации творческих инициатив. Создание волонтерских, добровольческих объединений на базе учреждений культуры. Вовлечение в программу "Волонтеры культуры" не менее 100 человек.</t>
  </si>
  <si>
    <t>Осуществляют деятельность  два волонтерских отряда                45 чел.</t>
  </si>
  <si>
    <t>10</t>
  </si>
  <si>
    <t xml:space="preserve">Организовано не менее 1 онлайн-трансляции мероприятий, размещаемых на портале «Культура.РФ». </t>
  </si>
  <si>
    <t xml:space="preserve">Организовано  1 онлайн-трансляция      "Республика общее дело" посвещенное 100-летию государственности Удмуртии   на портале «Культура.РФ». </t>
  </si>
  <si>
    <t>11</t>
  </si>
  <si>
    <t>Участие учреждений в грантовых конкурсах, поддержка гражданских инициатив, в том числе деятельности социально ориентированных некоммерческих  организаций, в области культуры и искусства</t>
  </si>
  <si>
    <t>Поддержка профессионального развития и совершенствования материально-технической базы учреждений культуры. Ежегодное оформление не менее  3 грантовых заявок</t>
  </si>
  <si>
    <t>В 2020 году участие в грантовой деятельности (3 гранта).</t>
  </si>
  <si>
    <t>Форма 5. Отчет о достигнутых значениях целевых показателей (индикаторов) муниципальной программы</t>
  </si>
  <si>
    <t>Относительное отклонение факта от плана*</t>
  </si>
  <si>
    <t>Темп роста к уровню прошлого года, %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</si>
  <si>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</si>
  <si>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</si>
  <si>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</si>
  <si>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 xml:space="preserve"> Уменьшение в пределах нормы (5%).</t>
  </si>
  <si>
    <t>Уменьшение в пределах нормы (5%).</t>
  </si>
  <si>
    <t xml:space="preserve"> Уменьшение связано с запретом на проведение меропоиятий в период эпидемии коронавирусной инфекции.</t>
  </si>
  <si>
    <t xml:space="preserve">Уменьшение показателя связано с  эпидемией корованипусной инфекции. </t>
  </si>
  <si>
    <t xml:space="preserve">Уменьшение платных мероприятий связано с запретом проведения мероприятий в период эпидемии коронавирусной инфекции. </t>
  </si>
  <si>
    <t>Программа «Развитие библиотечного дела»</t>
  </si>
  <si>
    <t>Уменьшение показателя связано с запретом посещений  библиотек во время эпидемии корованипусной инфекции.</t>
  </si>
  <si>
    <t>Уменьшение показателя связано с финансированием</t>
  </si>
  <si>
    <t xml:space="preserve">Уменьшение показателя связано с запретом посещений музеев во время эпидемии корованипусной инфекции. </t>
  </si>
  <si>
    <t xml:space="preserve">Постановление Администрации города Воткинска "О внесении изменений в муниципальную программу муниципального образования "Город Воткинск" "Развитие культуры на 2020-2024 годы"
</t>
  </si>
  <si>
    <t>Изменения в части ресурсного обеспечения за счет средств бюджета МО «Город Воткинск», согласно выделенному бюджету на 2020 год.</t>
  </si>
  <si>
    <r>
      <t xml:space="preserve">Э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</si>
  <si>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</si>
  <si>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</si>
  <si>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СР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</si>
  <si>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10"/>
        <color indexed="8"/>
        <rFont val="Times New Roman"/>
        <family val="1"/>
        <charset val="204"/>
      </rPr>
      <t>БС</t>
    </r>
  </si>
  <si>
    <t>Муниципальная программа "Развитие культуры на 2020-2024 годы"</t>
  </si>
  <si>
    <t>Зам.Главы Администрации по социальным вопросам-начальник Управления социальной поддержки населения Александрова Жанна Анатольевна</t>
  </si>
  <si>
    <t>Итого:</t>
  </si>
  <si>
    <t>Прошли повышение квалификации 8 специалист.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</si>
</sst>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5">
    <font>
      <sz val="11"/>
      <color theme="1"/>
      <name val="Times New Roman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</font>
    <font>
      <u/>
      <sz val="11"/>
      <color theme="10"/>
      <name val="Calibri"/>
      <family val="2"/>
    </font>
    <font>
      <b/>
      <i/>
      <sz val="9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  <scheme val="minor"/>
    </font>
    <font>
      <sz val="10"/>
      <color theme="1"/>
      <name val="Times New Roman"/>
      <family val="1"/>
      <charset val="204"/>
      <scheme val="minor"/>
    </font>
    <font>
      <sz val="10"/>
      <name val="Times New Roman"/>
      <family val="1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  <scheme val="minor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theme="1"/>
      <name val="Times New Roman"/>
      <family val="2"/>
      <scheme val="minor"/>
    </font>
    <font>
      <sz val="8"/>
      <name val="Calibri"/>
      <family val="2"/>
      <charset val="204"/>
    </font>
    <font>
      <sz val="8.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9" fillId="0" borderId="0" xfId="0" applyFont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/>
    </xf>
    <xf numFmtId="164" fontId="0" fillId="0" borderId="0" xfId="0" applyNumberFormat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8" fillId="0" borderId="0" xfId="0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4" fontId="0" fillId="0" borderId="0" xfId="0" applyNumberFormat="1"/>
    <xf numFmtId="0" fontId="20" fillId="0" borderId="0" xfId="0" applyFont="1"/>
    <xf numFmtId="0" fontId="21" fillId="0" borderId="0" xfId="0" applyFont="1"/>
    <xf numFmtId="0" fontId="5" fillId="0" borderId="0" xfId="0" applyFont="1"/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18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164" fontId="28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wrapText="1" indent="3"/>
    </xf>
    <xf numFmtId="164" fontId="29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center" vertical="center"/>
    </xf>
    <xf numFmtId="0" fontId="31" fillId="0" borderId="0" xfId="0" applyFont="1"/>
    <xf numFmtId="49" fontId="1" fillId="0" borderId="7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32" fillId="0" borderId="0" xfId="0" applyFont="1"/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4" fillId="0" borderId="0" xfId="0" applyFont="1" applyFill="1"/>
    <xf numFmtId="0" fontId="35" fillId="0" borderId="0" xfId="0" applyFont="1" applyFill="1" applyAlignment="1">
      <alignment horizont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top" wrapText="1"/>
    </xf>
    <xf numFmtId="49" fontId="34" fillId="0" borderId="1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/>
    </xf>
    <xf numFmtId="164" fontId="35" fillId="0" borderId="1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 wrapText="1"/>
    </xf>
    <xf numFmtId="49" fontId="34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vertical="center" wrapText="1"/>
    </xf>
    <xf numFmtId="49" fontId="35" fillId="0" borderId="1" xfId="0" applyNumberFormat="1" applyFont="1" applyFill="1" applyBorder="1" applyAlignment="1">
      <alignment horizontal="center" vertical="top"/>
    </xf>
    <xf numFmtId="164" fontId="34" fillId="0" borderId="1" xfId="0" applyNumberFormat="1" applyFont="1" applyFill="1" applyBorder="1" applyAlignment="1">
      <alignment horizontal="center" vertical="center"/>
    </xf>
    <xf numFmtId="49" fontId="34" fillId="0" borderId="5" xfId="0" applyNumberFormat="1" applyFont="1" applyFill="1" applyBorder="1" applyAlignment="1">
      <alignment horizontal="center" vertical="top"/>
    </xf>
    <xf numFmtId="0" fontId="34" fillId="0" borderId="0" xfId="0" applyFont="1" applyAlignment="1">
      <alignment vertical="center" wrapText="1"/>
    </xf>
    <xf numFmtId="49" fontId="34" fillId="0" borderId="5" xfId="0" applyNumberFormat="1" applyFont="1" applyFill="1" applyBorder="1" applyAlignment="1">
      <alignment horizontal="center" vertical="center"/>
    </xf>
    <xf numFmtId="49" fontId="34" fillId="0" borderId="5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/>
    </xf>
    <xf numFmtId="0" fontId="34" fillId="0" borderId="1" xfId="0" applyFont="1" applyFill="1" applyBorder="1"/>
    <xf numFmtId="0" fontId="35" fillId="0" borderId="1" xfId="0" applyFont="1" applyFill="1" applyBorder="1" applyAlignment="1">
      <alignment vertical="center" wrapText="1"/>
    </xf>
    <xf numFmtId="164" fontId="35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wrapText="1"/>
    </xf>
    <xf numFmtId="49" fontId="37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164" fontId="37" fillId="0" borderId="1" xfId="0" applyNumberFormat="1" applyFont="1" applyBorder="1" applyAlignment="1">
      <alignment horizontal="center" vertical="center" wrapText="1"/>
    </xf>
    <xf numFmtId="3" fontId="37" fillId="0" borderId="1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0" fontId="38" fillId="0" borderId="3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38" fillId="0" borderId="6" xfId="0" applyNumberFormat="1" applyFont="1" applyBorder="1" applyAlignment="1">
      <alignment horizontal="center" vertical="center" wrapText="1"/>
    </xf>
    <xf numFmtId="0" fontId="38" fillId="0" borderId="7" xfId="0" applyFont="1" applyBorder="1" applyAlignment="1">
      <alignment horizontal="justify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0" fontId="38" fillId="0" borderId="5" xfId="0" applyFont="1" applyFill="1" applyBorder="1" applyAlignment="1">
      <alignment horizontal="left" vertical="center" wrapText="1"/>
    </xf>
    <xf numFmtId="0" fontId="38" fillId="0" borderId="7" xfId="0" applyFont="1" applyBorder="1" applyAlignment="1">
      <alignment vertical="center" wrapText="1"/>
    </xf>
    <xf numFmtId="0" fontId="38" fillId="0" borderId="7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justify" vertical="center" wrapText="1"/>
    </xf>
    <xf numFmtId="0" fontId="38" fillId="0" borderId="2" xfId="0" applyFont="1" applyFill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2" xfId="0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8" fillId="0" borderId="6" xfId="0" applyFont="1" applyBorder="1" applyAlignment="1">
      <alignment vertical="center" wrapText="1"/>
    </xf>
    <xf numFmtId="0" fontId="38" fillId="0" borderId="9" xfId="0" applyFont="1" applyBorder="1" applyAlignment="1">
      <alignment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0" fillId="0" borderId="0" xfId="0" applyFont="1"/>
    <xf numFmtId="49" fontId="42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/>
    </xf>
    <xf numFmtId="0" fontId="42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43" fillId="0" borderId="1" xfId="0" applyFont="1" applyFill="1" applyBorder="1" applyAlignment="1">
      <alignment horizontal="left" vertical="center" wrapText="1"/>
    </xf>
    <xf numFmtId="14" fontId="43" fillId="0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6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49" fontId="37" fillId="0" borderId="5" xfId="0" applyNumberFormat="1" applyFont="1" applyBorder="1" applyAlignment="1">
      <alignment horizontal="center" vertical="center" wrapText="1"/>
    </xf>
    <xf numFmtId="49" fontId="37" fillId="0" borderId="7" xfId="0" applyNumberFormat="1" applyFont="1" applyBorder="1" applyAlignment="1">
      <alignment horizontal="center" vertical="center" wrapText="1"/>
    </xf>
    <xf numFmtId="49" fontId="37" fillId="0" borderId="6" xfId="0" applyNumberFormat="1" applyFont="1" applyBorder="1" applyAlignment="1">
      <alignment horizontal="center" vertical="center" wrapText="1"/>
    </xf>
    <xf numFmtId="49" fontId="34" fillId="0" borderId="5" xfId="0" applyNumberFormat="1" applyFont="1" applyFill="1" applyBorder="1" applyAlignment="1">
      <alignment horizontal="center" vertical="top"/>
    </xf>
    <xf numFmtId="49" fontId="34" fillId="0" borderId="6" xfId="0" applyNumberFormat="1" applyFont="1" applyFill="1" applyBorder="1" applyAlignment="1">
      <alignment horizontal="center" vertical="top"/>
    </xf>
    <xf numFmtId="49" fontId="36" fillId="0" borderId="5" xfId="0" applyNumberFormat="1" applyFont="1" applyFill="1" applyBorder="1" applyAlignment="1">
      <alignment horizontal="center" vertical="top"/>
    </xf>
    <xf numFmtId="49" fontId="36" fillId="0" borderId="6" xfId="0" applyNumberFormat="1" applyFont="1" applyFill="1" applyBorder="1" applyAlignment="1">
      <alignment horizontal="center" vertical="top"/>
    </xf>
    <xf numFmtId="49" fontId="34" fillId="0" borderId="7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horizontal="center" vertical="top"/>
    </xf>
    <xf numFmtId="49" fontId="34" fillId="0" borderId="1" xfId="0" applyNumberFormat="1" applyFont="1" applyFill="1" applyBorder="1" applyAlignment="1">
      <alignment horizontal="center" vertical="top"/>
    </xf>
    <xf numFmtId="49" fontId="36" fillId="0" borderId="1" xfId="0" applyNumberFormat="1" applyFont="1" applyFill="1" applyBorder="1" applyAlignment="1">
      <alignment horizontal="center" vertical="top"/>
    </xf>
    <xf numFmtId="0" fontId="35" fillId="0" borderId="5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49" fontId="36" fillId="0" borderId="7" xfId="0" applyNumberFormat="1" applyFont="1" applyFill="1" applyBorder="1" applyAlignment="1">
      <alignment horizontal="center" vertical="top"/>
    </xf>
    <xf numFmtId="49" fontId="35" fillId="0" borderId="5" xfId="0" applyNumberFormat="1" applyFont="1" applyFill="1" applyBorder="1" applyAlignment="1">
      <alignment horizontal="center" vertical="top"/>
    </xf>
    <xf numFmtId="49" fontId="35" fillId="0" borderId="6" xfId="0" applyNumberFormat="1" applyFont="1" applyFill="1" applyBorder="1" applyAlignment="1">
      <alignment horizontal="center" vertical="top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Alignment="1">
      <alignment horizontal="left"/>
    </xf>
    <xf numFmtId="49" fontId="35" fillId="0" borderId="7" xfId="0" applyNumberFormat="1" applyFont="1" applyFill="1" applyBorder="1" applyAlignment="1">
      <alignment horizontal="center" vertical="top"/>
    </xf>
    <xf numFmtId="0" fontId="35" fillId="0" borderId="5" xfId="0" applyFont="1" applyFill="1" applyBorder="1" applyAlignment="1">
      <alignment horizontal="left" vertical="top" wrapText="1"/>
    </xf>
    <xf numFmtId="0" fontId="35" fillId="0" borderId="7" xfId="0" applyFont="1" applyFill="1" applyBorder="1" applyAlignment="1">
      <alignment horizontal="left" vertical="top" wrapText="1"/>
    </xf>
    <xf numFmtId="0" fontId="35" fillId="0" borderId="6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/>
    <xf numFmtId="0" fontId="3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49" fontId="28" fillId="3" borderId="1" xfId="0" applyNumberFormat="1" applyFont="1" applyFill="1" applyBorder="1" applyAlignment="1">
      <alignment horizontal="center" vertical="center"/>
    </xf>
    <xf numFmtId="0" fontId="28" fillId="3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26" fillId="2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vertical="center" wrapText="1"/>
    </xf>
    <xf numFmtId="0" fontId="19" fillId="0" borderId="0" xfId="0" applyFont="1"/>
    <xf numFmtId="0" fontId="38" fillId="0" borderId="2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38" fillId="0" borderId="6" xfId="0" applyFont="1" applyBorder="1" applyAlignment="1">
      <alignment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left" vertical="center" wrapText="1"/>
    </xf>
    <xf numFmtId="0" fontId="38" fillId="0" borderId="7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/>
    </xf>
    <xf numFmtId="0" fontId="3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33" fillId="0" borderId="1" xfId="0" applyFont="1" applyFill="1" applyBorder="1" applyAlignment="1">
      <alignment vertical="top" wrapText="1"/>
    </xf>
    <xf numFmtId="49" fontId="33" fillId="0" borderId="5" xfId="0" applyNumberFormat="1" applyFont="1" applyFill="1" applyBorder="1" applyAlignment="1">
      <alignment horizontal="center" vertical="top"/>
    </xf>
    <xf numFmtId="49" fontId="33" fillId="0" borderId="6" xfId="0" applyNumberFormat="1" applyFont="1" applyFill="1" applyBorder="1" applyAlignment="1">
      <alignment horizontal="center" vertical="top"/>
    </xf>
    <xf numFmtId="0" fontId="33" fillId="0" borderId="5" xfId="0" applyFont="1" applyFill="1" applyBorder="1" applyAlignment="1">
      <alignment horizontal="center" vertical="top"/>
    </xf>
    <xf numFmtId="0" fontId="33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3" fillId="0" borderId="5" xfId="0" applyFont="1" applyFill="1" applyBorder="1" applyAlignment="1">
      <alignment horizontal="center" vertical="center" wrapText="1"/>
    </xf>
    <xf numFmtId="0" fontId="41" fillId="0" borderId="7" xfId="0" applyFont="1" applyBorder="1"/>
    <xf numFmtId="0" fontId="41" fillId="0" borderId="6" xfId="0" applyFont="1" applyBorder="1"/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Апекс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45"/>
  <sheetViews>
    <sheetView topLeftCell="E4" workbookViewId="0">
      <selection activeCell="G11" sqref="G11"/>
    </sheetView>
  </sheetViews>
  <sheetFormatPr defaultRowHeight="15"/>
  <cols>
    <col min="1" max="1" width="4.5703125" customWidth="1"/>
    <col min="2" max="2" width="3.28515625" customWidth="1"/>
    <col min="3" max="3" width="4.7109375" customWidth="1"/>
    <col min="4" max="5" width="3.28515625" customWidth="1"/>
    <col min="6" max="6" width="40" customWidth="1"/>
    <col min="7" max="7" width="48.85546875" customWidth="1"/>
    <col min="8" max="8" width="5.140625" customWidth="1"/>
    <col min="9" max="10" width="4" customWidth="1"/>
    <col min="11" max="11" width="17" customWidth="1"/>
    <col min="12" max="12" width="11.7109375" customWidth="1"/>
    <col min="13" max="13" width="14.5703125" customWidth="1"/>
    <col min="14" max="14" width="15.28515625" customWidth="1"/>
    <col min="15" max="15" width="19.5703125" customWidth="1"/>
    <col min="16" max="16" width="14.7109375" customWidth="1"/>
    <col min="17" max="17" width="17.42578125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9" ht="18.75">
      <c r="A1" s="219"/>
      <c r="B1" s="219"/>
      <c r="C1" s="219"/>
      <c r="D1" s="219"/>
      <c r="E1" s="219"/>
      <c r="F1" s="219"/>
      <c r="G1" s="3"/>
      <c r="H1" s="3"/>
      <c r="I1" s="3"/>
      <c r="J1" s="3"/>
      <c r="K1" s="3"/>
      <c r="L1" s="3"/>
      <c r="M1" s="2"/>
      <c r="N1" s="3"/>
      <c r="O1" s="3"/>
      <c r="P1" s="3"/>
      <c r="Q1" s="26" t="s">
        <v>27</v>
      </c>
    </row>
    <row r="2" spans="1:19" ht="63" customHeight="1">
      <c r="A2" s="228" t="s">
        <v>165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9" ht="18.75">
      <c r="A3" s="224" t="s">
        <v>90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19" ht="18.7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9" ht="18.75">
      <c r="A5" s="12"/>
      <c r="B5" s="13"/>
      <c r="C5" s="13"/>
      <c r="D5" s="13"/>
      <c r="E5" s="13"/>
      <c r="F5" s="227" t="s">
        <v>80</v>
      </c>
      <c r="G5" s="227"/>
      <c r="H5" s="227"/>
      <c r="I5" s="227"/>
      <c r="J5" s="227"/>
      <c r="K5" s="227"/>
      <c r="L5" s="227"/>
      <c r="M5" s="227"/>
      <c r="N5" s="227"/>
      <c r="O5" s="227"/>
      <c r="P5" s="13"/>
      <c r="Q5" s="13"/>
    </row>
    <row r="6" spans="1:19" ht="15.75">
      <c r="A6" s="84"/>
      <c r="B6" s="84"/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1:19" ht="55.5" customHeight="1">
      <c r="A7" s="212" t="s">
        <v>0</v>
      </c>
      <c r="B7" s="213"/>
      <c r="C7" s="213"/>
      <c r="D7" s="213"/>
      <c r="E7" s="214"/>
      <c r="F7" s="215" t="s">
        <v>1</v>
      </c>
      <c r="G7" s="215" t="s">
        <v>2</v>
      </c>
      <c r="H7" s="215" t="s">
        <v>3</v>
      </c>
      <c r="I7" s="215"/>
      <c r="J7" s="215"/>
      <c r="K7" s="215"/>
      <c r="L7" s="215"/>
      <c r="M7" s="212" t="s">
        <v>4</v>
      </c>
      <c r="N7" s="213"/>
      <c r="O7" s="213"/>
      <c r="P7" s="215" t="s">
        <v>26</v>
      </c>
      <c r="Q7" s="215"/>
    </row>
    <row r="8" spans="1:19" ht="110.25">
      <c r="A8" s="86" t="s">
        <v>5</v>
      </c>
      <c r="B8" s="86" t="s">
        <v>6</v>
      </c>
      <c r="C8" s="86" t="s">
        <v>7</v>
      </c>
      <c r="D8" s="86" t="s">
        <v>8</v>
      </c>
      <c r="E8" s="86" t="s">
        <v>24</v>
      </c>
      <c r="F8" s="226" t="s">
        <v>9</v>
      </c>
      <c r="G8" s="215"/>
      <c r="H8" s="86" t="s">
        <v>10</v>
      </c>
      <c r="I8" s="86" t="s">
        <v>11</v>
      </c>
      <c r="J8" s="86" t="s">
        <v>12</v>
      </c>
      <c r="K8" s="86" t="s">
        <v>13</v>
      </c>
      <c r="L8" s="86" t="s">
        <v>14</v>
      </c>
      <c r="M8" s="86" t="s">
        <v>67</v>
      </c>
      <c r="N8" s="86" t="s">
        <v>68</v>
      </c>
      <c r="O8" s="86" t="s">
        <v>25</v>
      </c>
      <c r="P8" s="86" t="s">
        <v>70</v>
      </c>
      <c r="Q8" s="86" t="s">
        <v>71</v>
      </c>
    </row>
    <row r="9" spans="1:19" ht="15" customHeight="1">
      <c r="A9" s="210" t="s">
        <v>76</v>
      </c>
      <c r="B9" s="210"/>
      <c r="C9" s="198"/>
      <c r="D9" s="198"/>
      <c r="E9" s="198"/>
      <c r="F9" s="221" t="s">
        <v>91</v>
      </c>
      <c r="G9" s="87" t="s">
        <v>15</v>
      </c>
      <c r="H9" s="88"/>
      <c r="I9" s="88"/>
      <c r="J9" s="88"/>
      <c r="K9" s="89"/>
      <c r="L9" s="89"/>
      <c r="M9" s="90">
        <f>M12+M10+M11</f>
        <v>138634.30000000002</v>
      </c>
      <c r="N9" s="90">
        <f t="shared" ref="N9:O9" si="0">N12+N10+N11</f>
        <v>141400.30000000002</v>
      </c>
      <c r="O9" s="90">
        <f t="shared" si="0"/>
        <v>140892.19999999998</v>
      </c>
      <c r="P9" s="90">
        <f>O9/M9*100</f>
        <v>101.62867342353226</v>
      </c>
      <c r="Q9" s="90">
        <f>O9/N9*100</f>
        <v>99.64066554314239</v>
      </c>
    </row>
    <row r="10" spans="1:19" ht="40.5" customHeight="1">
      <c r="A10" s="220"/>
      <c r="B10" s="220"/>
      <c r="C10" s="202"/>
      <c r="D10" s="202"/>
      <c r="E10" s="202"/>
      <c r="F10" s="222"/>
      <c r="G10" s="91" t="s">
        <v>16</v>
      </c>
      <c r="H10" s="92" t="s">
        <v>17</v>
      </c>
      <c r="I10" s="92"/>
      <c r="J10" s="92"/>
      <c r="K10" s="93"/>
      <c r="L10" s="93"/>
      <c r="M10" s="94">
        <f>M14+M18+M25+M33</f>
        <v>138633.60000000001</v>
      </c>
      <c r="N10" s="94">
        <f t="shared" ref="N10:O10" si="1">N14+N18+N25+N33</f>
        <v>140939.6</v>
      </c>
      <c r="O10" s="94">
        <f t="shared" si="1"/>
        <v>140432.19999999998</v>
      </c>
      <c r="P10" s="94">
        <f>O10/M10*100</f>
        <v>101.29737668213188</v>
      </c>
      <c r="Q10" s="94">
        <f>O10/N10*100</f>
        <v>99.639987625904979</v>
      </c>
    </row>
    <row r="11" spans="1:19" ht="40.5" customHeight="1">
      <c r="A11" s="220"/>
      <c r="B11" s="220"/>
      <c r="C11" s="202"/>
      <c r="D11" s="202"/>
      <c r="E11" s="202"/>
      <c r="F11" s="222"/>
      <c r="G11" s="95" t="s">
        <v>158</v>
      </c>
      <c r="H11" s="92" t="s">
        <v>159</v>
      </c>
      <c r="I11" s="92"/>
      <c r="J11" s="92"/>
      <c r="K11" s="93"/>
      <c r="L11" s="93"/>
      <c r="M11" s="94">
        <f>M28</f>
        <v>0</v>
      </c>
      <c r="N11" s="94">
        <f>N28</f>
        <v>460</v>
      </c>
      <c r="O11" s="94">
        <f t="shared" ref="O11" si="2">O28</f>
        <v>460</v>
      </c>
      <c r="P11" s="94"/>
      <c r="Q11" s="94"/>
    </row>
    <row r="12" spans="1:19" ht="34.5" customHeight="1">
      <c r="A12" s="211"/>
      <c r="B12" s="211"/>
      <c r="C12" s="199"/>
      <c r="D12" s="199"/>
      <c r="E12" s="199"/>
      <c r="F12" s="223"/>
      <c r="G12" s="91" t="s">
        <v>111</v>
      </c>
      <c r="H12" s="92" t="s">
        <v>114</v>
      </c>
      <c r="I12" s="92"/>
      <c r="J12" s="92"/>
      <c r="K12" s="93"/>
      <c r="L12" s="93"/>
      <c r="M12" s="94">
        <f>M29</f>
        <v>0.7</v>
      </c>
      <c r="N12" s="94">
        <f t="shared" ref="N12:O12" si="3">N29</f>
        <v>0.7</v>
      </c>
      <c r="O12" s="94">
        <f t="shared" si="3"/>
        <v>0</v>
      </c>
      <c r="P12" s="94">
        <f>O12/M12*100</f>
        <v>0</v>
      </c>
      <c r="Q12" s="94">
        <f>O12/N12*100</f>
        <v>0</v>
      </c>
    </row>
    <row r="13" spans="1:19" ht="15.75">
      <c r="A13" s="204" t="s">
        <v>76</v>
      </c>
      <c r="B13" s="204" t="s">
        <v>18</v>
      </c>
      <c r="C13" s="204"/>
      <c r="D13" s="204"/>
      <c r="E13" s="210"/>
      <c r="F13" s="216" t="s">
        <v>92</v>
      </c>
      <c r="G13" s="87" t="s">
        <v>15</v>
      </c>
      <c r="H13" s="96"/>
      <c r="I13" s="96"/>
      <c r="J13" s="96"/>
      <c r="K13" s="96"/>
      <c r="L13" s="96"/>
      <c r="M13" s="90">
        <f t="shared" ref="M13:O13" si="4">M14</f>
        <v>78559.899999999994</v>
      </c>
      <c r="N13" s="90">
        <f t="shared" si="4"/>
        <v>78909</v>
      </c>
      <c r="O13" s="90">
        <f t="shared" si="4"/>
        <v>78684.899999999994</v>
      </c>
      <c r="P13" s="94">
        <f t="shared" ref="P13:P37" si="5">O13/M13*100</f>
        <v>100.15911425549166</v>
      </c>
      <c r="Q13" s="94">
        <f t="shared" ref="Q13:Q45" si="6">O13/N13*100</f>
        <v>99.716001976960797</v>
      </c>
      <c r="R13" s="217"/>
      <c r="S13" s="218"/>
    </row>
    <row r="14" spans="1:19" ht="31.5">
      <c r="A14" s="204"/>
      <c r="B14" s="204"/>
      <c r="C14" s="204"/>
      <c r="D14" s="204"/>
      <c r="E14" s="211"/>
      <c r="F14" s="216"/>
      <c r="G14" s="91" t="s">
        <v>75</v>
      </c>
      <c r="H14" s="88">
        <v>938</v>
      </c>
      <c r="I14" s="88" t="s">
        <v>93</v>
      </c>
      <c r="J14" s="88" t="s">
        <v>74</v>
      </c>
      <c r="K14" s="88"/>
      <c r="L14" s="88"/>
      <c r="M14" s="97">
        <f>SUM(M15:M16)</f>
        <v>78559.899999999994</v>
      </c>
      <c r="N14" s="97">
        <f>SUM(N15:N16)</f>
        <v>78909</v>
      </c>
      <c r="O14" s="97">
        <f t="shared" ref="O14" si="7">SUM(O15:O16)</f>
        <v>78684.899999999994</v>
      </c>
      <c r="P14" s="94">
        <f t="shared" si="5"/>
        <v>100.15911425549166</v>
      </c>
      <c r="Q14" s="94">
        <f t="shared" si="6"/>
        <v>99.716001976960797</v>
      </c>
      <c r="R14" s="25"/>
      <c r="S14" s="23"/>
    </row>
    <row r="15" spans="1:19" ht="31.5">
      <c r="A15" s="98" t="s">
        <v>76</v>
      </c>
      <c r="B15" s="98" t="s">
        <v>18</v>
      </c>
      <c r="C15" s="98" t="s">
        <v>74</v>
      </c>
      <c r="D15" s="98"/>
      <c r="E15" s="98"/>
      <c r="F15" s="99" t="s">
        <v>94</v>
      </c>
      <c r="G15" s="95" t="s">
        <v>75</v>
      </c>
      <c r="H15" s="100" t="s">
        <v>17</v>
      </c>
      <c r="I15" s="100" t="s">
        <v>93</v>
      </c>
      <c r="J15" s="100" t="s">
        <v>74</v>
      </c>
      <c r="K15" s="101" t="s">
        <v>95</v>
      </c>
      <c r="L15" s="86" t="s">
        <v>96</v>
      </c>
      <c r="M15" s="97">
        <v>1830</v>
      </c>
      <c r="N15" s="102">
        <v>2012.6</v>
      </c>
      <c r="O15" s="102">
        <v>1791.5</v>
      </c>
      <c r="P15" s="94">
        <f t="shared" si="5"/>
        <v>97.896174863387969</v>
      </c>
      <c r="Q15" s="94">
        <f t="shared" si="6"/>
        <v>89.014210474013723</v>
      </c>
    </row>
    <row r="16" spans="1:19" ht="47.25">
      <c r="A16" s="103" t="s">
        <v>76</v>
      </c>
      <c r="B16" s="103" t="s">
        <v>18</v>
      </c>
      <c r="C16" s="103" t="s">
        <v>48</v>
      </c>
      <c r="D16" s="104"/>
      <c r="E16" s="104"/>
      <c r="F16" s="95" t="s">
        <v>97</v>
      </c>
      <c r="G16" s="95" t="s">
        <v>75</v>
      </c>
      <c r="H16" s="93">
        <v>938</v>
      </c>
      <c r="I16" s="92" t="s">
        <v>93</v>
      </c>
      <c r="J16" s="92" t="s">
        <v>74</v>
      </c>
      <c r="K16" s="92" t="s">
        <v>98</v>
      </c>
      <c r="L16" s="93">
        <v>621</v>
      </c>
      <c r="M16" s="97">
        <v>76729.899999999994</v>
      </c>
      <c r="N16" s="102">
        <v>76896.399999999994</v>
      </c>
      <c r="O16" s="102">
        <v>76893.399999999994</v>
      </c>
      <c r="P16" s="94">
        <f t="shared" si="5"/>
        <v>100.21308512066352</v>
      </c>
      <c r="Q16" s="94">
        <f t="shared" si="6"/>
        <v>99.996098647010783</v>
      </c>
    </row>
    <row r="17" spans="1:17" ht="15.75">
      <c r="A17" s="204" t="s">
        <v>76</v>
      </c>
      <c r="B17" s="204" t="s">
        <v>19</v>
      </c>
      <c r="C17" s="205"/>
      <c r="D17" s="205"/>
      <c r="E17" s="198"/>
      <c r="F17" s="203" t="s">
        <v>99</v>
      </c>
      <c r="G17" s="105" t="s">
        <v>15</v>
      </c>
      <c r="H17" s="92"/>
      <c r="I17" s="92"/>
      <c r="J17" s="92"/>
      <c r="K17" s="93"/>
      <c r="L17" s="93"/>
      <c r="M17" s="106">
        <f>M18</f>
        <v>31704.6</v>
      </c>
      <c r="N17" s="106">
        <f t="shared" ref="N17:Q17" si="8">N18</f>
        <v>30365.8</v>
      </c>
      <c r="O17" s="106">
        <f t="shared" si="8"/>
        <v>30260</v>
      </c>
      <c r="P17" s="106">
        <f t="shared" si="8"/>
        <v>95.443563394586278</v>
      </c>
      <c r="Q17" s="106">
        <f t="shared" si="8"/>
        <v>99.651581713638365</v>
      </c>
    </row>
    <row r="18" spans="1:17" ht="31.5">
      <c r="A18" s="204"/>
      <c r="B18" s="204"/>
      <c r="C18" s="205"/>
      <c r="D18" s="205"/>
      <c r="E18" s="199"/>
      <c r="F18" s="203"/>
      <c r="G18" s="95" t="s">
        <v>75</v>
      </c>
      <c r="H18" s="92" t="s">
        <v>17</v>
      </c>
      <c r="I18" s="92" t="s">
        <v>93</v>
      </c>
      <c r="J18" s="92" t="s">
        <v>74</v>
      </c>
      <c r="K18" s="93"/>
      <c r="L18" s="93"/>
      <c r="M18" s="97">
        <f>SUM(M19:M23)</f>
        <v>31704.6</v>
      </c>
      <c r="N18" s="97">
        <f t="shared" ref="N18:O18" si="9">SUM(N19:N23)</f>
        <v>30365.8</v>
      </c>
      <c r="O18" s="97">
        <f t="shared" si="9"/>
        <v>30260</v>
      </c>
      <c r="P18" s="97">
        <f t="shared" si="5"/>
        <v>95.443563394586278</v>
      </c>
      <c r="Q18" s="97">
        <f t="shared" si="6"/>
        <v>99.651581713638365</v>
      </c>
    </row>
    <row r="19" spans="1:17" ht="21" customHeight="1">
      <c r="A19" s="198" t="s">
        <v>76</v>
      </c>
      <c r="B19" s="198" t="s">
        <v>19</v>
      </c>
      <c r="C19" s="198" t="s">
        <v>74</v>
      </c>
      <c r="D19" s="198"/>
      <c r="E19" s="198"/>
      <c r="F19" s="189" t="s">
        <v>100</v>
      </c>
      <c r="G19" s="189" t="s">
        <v>75</v>
      </c>
      <c r="H19" s="92" t="s">
        <v>17</v>
      </c>
      <c r="I19" s="92" t="s">
        <v>93</v>
      </c>
      <c r="J19" s="92" t="s">
        <v>74</v>
      </c>
      <c r="K19" s="92" t="s">
        <v>101</v>
      </c>
      <c r="L19" s="86">
        <v>611.61199999999997</v>
      </c>
      <c r="M19" s="97">
        <v>31454.6</v>
      </c>
      <c r="N19" s="102">
        <f>29173.3+68.3</f>
        <v>29241.599999999999</v>
      </c>
      <c r="O19" s="102">
        <f>29173.3+68.3</f>
        <v>29241.599999999999</v>
      </c>
      <c r="P19" s="94">
        <f t="shared" si="5"/>
        <v>92.964463067405092</v>
      </c>
      <c r="Q19" s="94">
        <f t="shared" si="6"/>
        <v>100</v>
      </c>
    </row>
    <row r="20" spans="1:17" ht="21.75" customHeight="1">
      <c r="A20" s="199"/>
      <c r="B20" s="199"/>
      <c r="C20" s="199"/>
      <c r="D20" s="199"/>
      <c r="E20" s="199"/>
      <c r="F20" s="191"/>
      <c r="G20" s="191"/>
      <c r="H20" s="92" t="s">
        <v>17</v>
      </c>
      <c r="I20" s="92" t="s">
        <v>93</v>
      </c>
      <c r="J20" s="92" t="s">
        <v>74</v>
      </c>
      <c r="K20" s="92" t="s">
        <v>129</v>
      </c>
      <c r="L20" s="86">
        <v>612</v>
      </c>
      <c r="M20" s="97">
        <v>0</v>
      </c>
      <c r="N20" s="102">
        <v>75</v>
      </c>
      <c r="O20" s="102">
        <v>74.2</v>
      </c>
      <c r="P20" s="94">
        <v>0</v>
      </c>
      <c r="Q20" s="94">
        <f t="shared" si="6"/>
        <v>98.933333333333337</v>
      </c>
    </row>
    <row r="21" spans="1:17" ht="36" customHeight="1">
      <c r="A21" s="198" t="s">
        <v>76</v>
      </c>
      <c r="B21" s="198" t="s">
        <v>19</v>
      </c>
      <c r="C21" s="198" t="s">
        <v>48</v>
      </c>
      <c r="D21" s="198"/>
      <c r="E21" s="198"/>
      <c r="F21" s="189" t="s">
        <v>102</v>
      </c>
      <c r="G21" s="189" t="s">
        <v>75</v>
      </c>
      <c r="H21" s="92" t="s">
        <v>17</v>
      </c>
      <c r="I21" s="92" t="s">
        <v>93</v>
      </c>
      <c r="J21" s="107" t="s">
        <v>112</v>
      </c>
      <c r="K21" s="107" t="s">
        <v>130</v>
      </c>
      <c r="L21" s="86">
        <v>612</v>
      </c>
      <c r="M21" s="97">
        <v>50</v>
      </c>
      <c r="N21" s="102">
        <v>50</v>
      </c>
      <c r="O21" s="102">
        <v>50</v>
      </c>
      <c r="P21" s="94">
        <f t="shared" si="5"/>
        <v>100</v>
      </c>
      <c r="Q21" s="94">
        <f t="shared" si="6"/>
        <v>100</v>
      </c>
    </row>
    <row r="22" spans="1:17" ht="36" customHeight="1">
      <c r="A22" s="202"/>
      <c r="B22" s="202"/>
      <c r="C22" s="202"/>
      <c r="D22" s="202"/>
      <c r="E22" s="202"/>
      <c r="F22" s="190"/>
      <c r="G22" s="190"/>
      <c r="H22" s="92" t="s">
        <v>17</v>
      </c>
      <c r="I22" s="92" t="s">
        <v>93</v>
      </c>
      <c r="J22" s="92" t="s">
        <v>77</v>
      </c>
      <c r="K22" s="107" t="s">
        <v>131</v>
      </c>
      <c r="L22" s="86">
        <v>612</v>
      </c>
      <c r="M22" s="97">
        <v>0</v>
      </c>
      <c r="N22" s="102">
        <v>399.2</v>
      </c>
      <c r="O22" s="102">
        <v>399.2</v>
      </c>
      <c r="P22" s="94">
        <v>0</v>
      </c>
      <c r="Q22" s="94">
        <f t="shared" si="6"/>
        <v>100</v>
      </c>
    </row>
    <row r="23" spans="1:17" ht="94.5">
      <c r="A23" s="98" t="s">
        <v>76</v>
      </c>
      <c r="B23" s="98" t="s">
        <v>19</v>
      </c>
      <c r="C23" s="98" t="s">
        <v>76</v>
      </c>
      <c r="D23" s="98"/>
      <c r="E23" s="98"/>
      <c r="F23" s="108" t="s">
        <v>103</v>
      </c>
      <c r="G23" s="95" t="s">
        <v>75</v>
      </c>
      <c r="H23" s="92" t="s">
        <v>17</v>
      </c>
      <c r="I23" s="92" t="s">
        <v>93</v>
      </c>
      <c r="J23" s="92" t="s">
        <v>74</v>
      </c>
      <c r="K23" s="107" t="s">
        <v>157</v>
      </c>
      <c r="L23" s="86">
        <v>612</v>
      </c>
      <c r="M23" s="97">
        <v>200</v>
      </c>
      <c r="N23" s="102">
        <v>600</v>
      </c>
      <c r="O23" s="102">
        <v>495</v>
      </c>
      <c r="P23" s="94">
        <f t="shared" si="5"/>
        <v>247.5</v>
      </c>
      <c r="Q23" s="94">
        <f t="shared" si="6"/>
        <v>82.5</v>
      </c>
    </row>
    <row r="24" spans="1:17" ht="15.75">
      <c r="A24" s="210" t="s">
        <v>76</v>
      </c>
      <c r="B24" s="210" t="s">
        <v>104</v>
      </c>
      <c r="C24" s="198"/>
      <c r="D24" s="198"/>
      <c r="E24" s="198"/>
      <c r="F24" s="207" t="s">
        <v>105</v>
      </c>
      <c r="G24" s="105" t="s">
        <v>15</v>
      </c>
      <c r="H24" s="92"/>
      <c r="I24" s="92"/>
      <c r="J24" s="92"/>
      <c r="K24" s="93"/>
      <c r="L24" s="93"/>
      <c r="M24" s="106">
        <f>M25</f>
        <v>7977.9</v>
      </c>
      <c r="N24" s="106">
        <f t="shared" ref="N24:Q24" si="10">N25</f>
        <v>7686</v>
      </c>
      <c r="O24" s="106">
        <f t="shared" si="10"/>
        <v>7686</v>
      </c>
      <c r="P24" s="106">
        <f t="shared" si="10"/>
        <v>96.341142405896292</v>
      </c>
      <c r="Q24" s="106">
        <f t="shared" si="10"/>
        <v>100</v>
      </c>
    </row>
    <row r="25" spans="1:17" ht="31.5">
      <c r="A25" s="211"/>
      <c r="B25" s="211"/>
      <c r="C25" s="199"/>
      <c r="D25" s="199"/>
      <c r="E25" s="199"/>
      <c r="F25" s="208"/>
      <c r="G25" s="95" t="s">
        <v>75</v>
      </c>
      <c r="H25" s="92" t="s">
        <v>17</v>
      </c>
      <c r="I25" s="92" t="s">
        <v>93</v>
      </c>
      <c r="J25" s="92" t="s">
        <v>74</v>
      </c>
      <c r="K25" s="93"/>
      <c r="L25" s="93"/>
      <c r="M25" s="97">
        <f>SUM(M26:M26)</f>
        <v>7977.9</v>
      </c>
      <c r="N25" s="97">
        <f t="shared" ref="N25:O25" si="11">SUM(N26:N26)</f>
        <v>7686</v>
      </c>
      <c r="O25" s="97">
        <f t="shared" si="11"/>
        <v>7686</v>
      </c>
      <c r="P25" s="97">
        <f t="shared" si="5"/>
        <v>96.341142405896292</v>
      </c>
      <c r="Q25" s="97">
        <f t="shared" si="6"/>
        <v>100</v>
      </c>
    </row>
    <row r="26" spans="1:17" ht="31.5">
      <c r="A26" s="98" t="s">
        <v>76</v>
      </c>
      <c r="B26" s="98" t="s">
        <v>104</v>
      </c>
      <c r="C26" s="98" t="s">
        <v>74</v>
      </c>
      <c r="D26" s="98"/>
      <c r="E26" s="98"/>
      <c r="F26" s="108" t="s">
        <v>106</v>
      </c>
      <c r="G26" s="95" t="s">
        <v>75</v>
      </c>
      <c r="H26" s="109">
        <v>938</v>
      </c>
      <c r="I26" s="100" t="s">
        <v>93</v>
      </c>
      <c r="J26" s="100" t="s">
        <v>74</v>
      </c>
      <c r="K26" s="100" t="s">
        <v>107</v>
      </c>
      <c r="L26" s="101" t="s">
        <v>108</v>
      </c>
      <c r="M26" s="97">
        <v>7977.9</v>
      </c>
      <c r="N26" s="110">
        <v>7686</v>
      </c>
      <c r="O26" s="110">
        <v>7686</v>
      </c>
      <c r="P26" s="97">
        <f t="shared" si="5"/>
        <v>96.341142405896292</v>
      </c>
      <c r="Q26" s="97">
        <f t="shared" si="6"/>
        <v>100</v>
      </c>
    </row>
    <row r="27" spans="1:17" ht="15.75">
      <c r="A27" s="204" t="s">
        <v>76</v>
      </c>
      <c r="B27" s="204" t="s">
        <v>109</v>
      </c>
      <c r="C27" s="205"/>
      <c r="D27" s="206"/>
      <c r="E27" s="200"/>
      <c r="F27" s="203" t="s">
        <v>110</v>
      </c>
      <c r="G27" s="105" t="s">
        <v>15</v>
      </c>
      <c r="H27" s="111"/>
      <c r="I27" s="92"/>
      <c r="J27" s="92"/>
      <c r="K27" s="111"/>
      <c r="L27" s="93"/>
      <c r="M27" s="106">
        <f>M29+M28</f>
        <v>0.7</v>
      </c>
      <c r="N27" s="106">
        <f t="shared" ref="N27:O27" si="12">N29+N28</f>
        <v>460.7</v>
      </c>
      <c r="O27" s="106">
        <f t="shared" si="12"/>
        <v>460</v>
      </c>
      <c r="P27" s="94">
        <f t="shared" si="5"/>
        <v>65714.285714285725</v>
      </c>
      <c r="Q27" s="94">
        <f t="shared" si="6"/>
        <v>99.848057304102454</v>
      </c>
    </row>
    <row r="28" spans="1:17" ht="15.75">
      <c r="A28" s="204"/>
      <c r="B28" s="204"/>
      <c r="C28" s="205"/>
      <c r="D28" s="206"/>
      <c r="E28" s="209"/>
      <c r="F28" s="203"/>
      <c r="G28" s="95" t="s">
        <v>158</v>
      </c>
      <c r="H28" s="92" t="s">
        <v>159</v>
      </c>
      <c r="I28" s="92" t="s">
        <v>93</v>
      </c>
      <c r="J28" s="107" t="s">
        <v>77</v>
      </c>
      <c r="K28" s="111"/>
      <c r="L28" s="97"/>
      <c r="M28" s="97">
        <v>0</v>
      </c>
      <c r="N28" s="97">
        <v>460</v>
      </c>
      <c r="O28" s="97">
        <v>460</v>
      </c>
      <c r="P28" s="94"/>
      <c r="Q28" s="94"/>
    </row>
    <row r="29" spans="1:17" ht="15.75">
      <c r="A29" s="204"/>
      <c r="B29" s="204"/>
      <c r="C29" s="205"/>
      <c r="D29" s="206"/>
      <c r="E29" s="201"/>
      <c r="F29" s="203"/>
      <c r="G29" s="95" t="s">
        <v>111</v>
      </c>
      <c r="H29" s="92" t="s">
        <v>114</v>
      </c>
      <c r="I29" s="92" t="s">
        <v>93</v>
      </c>
      <c r="J29" s="107" t="s">
        <v>77</v>
      </c>
      <c r="K29" s="111"/>
      <c r="L29" s="97"/>
      <c r="M29" s="97">
        <f>M30</f>
        <v>0.7</v>
      </c>
      <c r="N29" s="97">
        <f>N30</f>
        <v>0.7</v>
      </c>
      <c r="O29" s="97">
        <v>0</v>
      </c>
      <c r="P29" s="94">
        <f t="shared" si="5"/>
        <v>0</v>
      </c>
      <c r="Q29" s="94">
        <f t="shared" si="6"/>
        <v>0</v>
      </c>
    </row>
    <row r="30" spans="1:17" ht="72" customHeight="1">
      <c r="A30" s="198" t="s">
        <v>76</v>
      </c>
      <c r="B30" s="198" t="s">
        <v>109</v>
      </c>
      <c r="C30" s="198" t="s">
        <v>48</v>
      </c>
      <c r="D30" s="200"/>
      <c r="E30" s="200"/>
      <c r="F30" s="189" t="s">
        <v>113</v>
      </c>
      <c r="G30" s="95" t="s">
        <v>111</v>
      </c>
      <c r="H30" s="92" t="s">
        <v>114</v>
      </c>
      <c r="I30" s="92" t="s">
        <v>93</v>
      </c>
      <c r="J30" s="107" t="s">
        <v>77</v>
      </c>
      <c r="K30" s="92" t="s">
        <v>115</v>
      </c>
      <c r="L30" s="112">
        <v>244</v>
      </c>
      <c r="M30" s="97">
        <v>0.7</v>
      </c>
      <c r="N30" s="102">
        <v>0.7</v>
      </c>
      <c r="O30" s="102">
        <v>0</v>
      </c>
      <c r="P30" s="94">
        <f t="shared" si="5"/>
        <v>0</v>
      </c>
      <c r="Q30" s="94">
        <f t="shared" si="6"/>
        <v>0</v>
      </c>
    </row>
    <row r="31" spans="1:17" ht="15.75">
      <c r="A31" s="199"/>
      <c r="B31" s="199"/>
      <c r="C31" s="199"/>
      <c r="D31" s="201"/>
      <c r="E31" s="201"/>
      <c r="F31" s="191"/>
      <c r="G31" s="95" t="s">
        <v>158</v>
      </c>
      <c r="H31" s="92" t="s">
        <v>159</v>
      </c>
      <c r="I31" s="92" t="s">
        <v>93</v>
      </c>
      <c r="J31" s="107" t="s">
        <v>77</v>
      </c>
      <c r="K31" s="92" t="s">
        <v>164</v>
      </c>
      <c r="L31" s="97"/>
      <c r="M31" s="97">
        <v>0</v>
      </c>
      <c r="N31" s="102">
        <v>460</v>
      </c>
      <c r="O31" s="102">
        <v>460</v>
      </c>
      <c r="P31" s="94">
        <v>0</v>
      </c>
      <c r="Q31" s="94">
        <f t="shared" si="6"/>
        <v>100</v>
      </c>
    </row>
    <row r="32" spans="1:17" ht="15.75">
      <c r="A32" s="204" t="s">
        <v>76</v>
      </c>
      <c r="B32" s="204" t="s">
        <v>116</v>
      </c>
      <c r="C32" s="205"/>
      <c r="D32" s="206"/>
      <c r="E32" s="200"/>
      <c r="F32" s="203" t="s">
        <v>117</v>
      </c>
      <c r="G32" s="105" t="s">
        <v>15</v>
      </c>
      <c r="H32" s="111"/>
      <c r="I32" s="92"/>
      <c r="J32" s="92"/>
      <c r="K32" s="111"/>
      <c r="L32" s="97"/>
      <c r="M32" s="106">
        <f>M33</f>
        <v>20391.2</v>
      </c>
      <c r="N32" s="106">
        <f t="shared" ref="N32:Q32" si="13">N33</f>
        <v>23978.799999999999</v>
      </c>
      <c r="O32" s="106">
        <f t="shared" si="13"/>
        <v>23801.3</v>
      </c>
      <c r="P32" s="106">
        <f t="shared" si="13"/>
        <v>116.72339048216878</v>
      </c>
      <c r="Q32" s="106">
        <f t="shared" si="13"/>
        <v>99.259762790464919</v>
      </c>
    </row>
    <row r="33" spans="1:17" ht="31.5">
      <c r="A33" s="204"/>
      <c r="B33" s="204"/>
      <c r="C33" s="205"/>
      <c r="D33" s="206"/>
      <c r="E33" s="201"/>
      <c r="F33" s="203"/>
      <c r="G33" s="95" t="s">
        <v>75</v>
      </c>
      <c r="H33" s="92" t="s">
        <v>17</v>
      </c>
      <c r="I33" s="92" t="s">
        <v>93</v>
      </c>
      <c r="J33" s="92" t="s">
        <v>77</v>
      </c>
      <c r="K33" s="111"/>
      <c r="L33" s="97"/>
      <c r="M33" s="97">
        <f>SUM(M34:M45)</f>
        <v>20391.2</v>
      </c>
      <c r="N33" s="97">
        <f>SUM(N34:N45)</f>
        <v>23978.799999999999</v>
      </c>
      <c r="O33" s="97">
        <f t="shared" ref="O33" si="14">SUM(O34:O45)</f>
        <v>23801.3</v>
      </c>
      <c r="P33" s="97">
        <f t="shared" si="5"/>
        <v>116.72339048216878</v>
      </c>
      <c r="Q33" s="97">
        <f t="shared" si="6"/>
        <v>99.259762790464919</v>
      </c>
    </row>
    <row r="34" spans="1:17" ht="110.25">
      <c r="A34" s="88" t="s">
        <v>76</v>
      </c>
      <c r="B34" s="88" t="s">
        <v>116</v>
      </c>
      <c r="C34" s="88" t="s">
        <v>74</v>
      </c>
      <c r="D34" s="88"/>
      <c r="E34" s="88"/>
      <c r="F34" s="113" t="s">
        <v>118</v>
      </c>
      <c r="G34" s="95" t="s">
        <v>75</v>
      </c>
      <c r="H34" s="92" t="s">
        <v>17</v>
      </c>
      <c r="I34" s="92" t="s">
        <v>93</v>
      </c>
      <c r="J34" s="92" t="s">
        <v>77</v>
      </c>
      <c r="K34" s="114" t="s">
        <v>119</v>
      </c>
      <c r="L34" s="115" t="s">
        <v>120</v>
      </c>
      <c r="M34" s="97">
        <v>4210</v>
      </c>
      <c r="N34" s="102">
        <v>3286.8</v>
      </c>
      <c r="O34" s="102">
        <v>3227.8</v>
      </c>
      <c r="P34" s="97">
        <f t="shared" si="5"/>
        <v>76.669833729216151</v>
      </c>
      <c r="Q34" s="97">
        <f t="shared" si="6"/>
        <v>98.204940976025313</v>
      </c>
    </row>
    <row r="35" spans="1:17" ht="126">
      <c r="A35" s="88" t="s">
        <v>76</v>
      </c>
      <c r="B35" s="88" t="s">
        <v>116</v>
      </c>
      <c r="C35" s="88" t="s">
        <v>48</v>
      </c>
      <c r="D35" s="88"/>
      <c r="E35" s="88"/>
      <c r="F35" s="116" t="s">
        <v>121</v>
      </c>
      <c r="G35" s="95" t="s">
        <v>75</v>
      </c>
      <c r="H35" s="92" t="s">
        <v>17</v>
      </c>
      <c r="I35" s="92" t="s">
        <v>122</v>
      </c>
      <c r="J35" s="92" t="s">
        <v>77</v>
      </c>
      <c r="K35" s="107" t="s">
        <v>163</v>
      </c>
      <c r="L35" s="115" t="s">
        <v>123</v>
      </c>
      <c r="M35" s="97">
        <v>15096.9</v>
      </c>
      <c r="N35" s="102">
        <v>17016.5</v>
      </c>
      <c r="O35" s="102">
        <v>16959.7</v>
      </c>
      <c r="P35" s="97">
        <f t="shared" si="5"/>
        <v>112.33895700441813</v>
      </c>
      <c r="Q35" s="97">
        <f t="shared" si="6"/>
        <v>99.666206329151123</v>
      </c>
    </row>
    <row r="36" spans="1:17" ht="31.5">
      <c r="A36" s="117" t="s">
        <v>76</v>
      </c>
      <c r="B36" s="117">
        <v>5</v>
      </c>
      <c r="C36" s="118" t="s">
        <v>76</v>
      </c>
      <c r="D36" s="118"/>
      <c r="E36" s="117"/>
      <c r="F36" s="119" t="s">
        <v>79</v>
      </c>
      <c r="G36" s="95" t="s">
        <v>75</v>
      </c>
      <c r="H36" s="117">
        <v>938</v>
      </c>
      <c r="I36" s="92" t="s">
        <v>122</v>
      </c>
      <c r="J36" s="92" t="s">
        <v>74</v>
      </c>
      <c r="K36" s="107" t="s">
        <v>124</v>
      </c>
      <c r="L36" s="120" t="s">
        <v>125</v>
      </c>
      <c r="M36" s="102">
        <v>903.3</v>
      </c>
      <c r="N36" s="102">
        <v>736.8</v>
      </c>
      <c r="O36" s="102">
        <v>736.8</v>
      </c>
      <c r="P36" s="97">
        <f t="shared" si="5"/>
        <v>81.567585519760883</v>
      </c>
      <c r="Q36" s="97">
        <f t="shared" si="6"/>
        <v>100</v>
      </c>
    </row>
    <row r="37" spans="1:17" ht="27" customHeight="1">
      <c r="A37" s="192" t="s">
        <v>76</v>
      </c>
      <c r="B37" s="192">
        <v>5</v>
      </c>
      <c r="C37" s="195" t="s">
        <v>77</v>
      </c>
      <c r="D37" s="195"/>
      <c r="E37" s="192"/>
      <c r="F37" s="186" t="s">
        <v>126</v>
      </c>
      <c r="G37" s="189" t="s">
        <v>75</v>
      </c>
      <c r="H37" s="117">
        <v>938</v>
      </c>
      <c r="I37" s="92" t="s">
        <v>122</v>
      </c>
      <c r="J37" s="92" t="s">
        <v>74</v>
      </c>
      <c r="K37" s="107" t="s">
        <v>127</v>
      </c>
      <c r="L37" s="121">
        <v>622</v>
      </c>
      <c r="M37" s="102">
        <v>181</v>
      </c>
      <c r="N37" s="102">
        <v>181</v>
      </c>
      <c r="O37" s="102">
        <v>160</v>
      </c>
      <c r="P37" s="97">
        <f t="shared" si="5"/>
        <v>88.39779005524862</v>
      </c>
      <c r="Q37" s="97">
        <f t="shared" si="6"/>
        <v>88.39779005524862</v>
      </c>
    </row>
    <row r="38" spans="1:17" ht="27" customHeight="1">
      <c r="A38" s="193"/>
      <c r="B38" s="193"/>
      <c r="C38" s="196"/>
      <c r="D38" s="196"/>
      <c r="E38" s="193"/>
      <c r="F38" s="187"/>
      <c r="G38" s="190"/>
      <c r="H38" s="122">
        <v>938</v>
      </c>
      <c r="I38" s="92" t="s">
        <v>93</v>
      </c>
      <c r="J38" s="92" t="s">
        <v>74</v>
      </c>
      <c r="K38" s="107" t="s">
        <v>160</v>
      </c>
      <c r="L38" s="121">
        <v>622</v>
      </c>
      <c r="M38" s="102">
        <v>0</v>
      </c>
      <c r="N38" s="102">
        <v>1450</v>
      </c>
      <c r="O38" s="102">
        <v>1450</v>
      </c>
      <c r="P38" s="97">
        <v>0</v>
      </c>
      <c r="Q38" s="97">
        <f t="shared" si="6"/>
        <v>100</v>
      </c>
    </row>
    <row r="39" spans="1:17" ht="15.75">
      <c r="A39" s="193"/>
      <c r="B39" s="193"/>
      <c r="C39" s="196"/>
      <c r="D39" s="196"/>
      <c r="E39" s="193"/>
      <c r="F39" s="187"/>
      <c r="G39" s="190"/>
      <c r="H39" s="122">
        <v>938</v>
      </c>
      <c r="I39" s="92" t="s">
        <v>93</v>
      </c>
      <c r="J39" s="92" t="s">
        <v>74</v>
      </c>
      <c r="K39" s="107" t="s">
        <v>132</v>
      </c>
      <c r="L39" s="121">
        <v>622</v>
      </c>
      <c r="M39" s="102">
        <v>0</v>
      </c>
      <c r="N39" s="102">
        <v>293.5</v>
      </c>
      <c r="O39" s="102">
        <v>268.5</v>
      </c>
      <c r="P39" s="97">
        <v>0</v>
      </c>
      <c r="Q39" s="97">
        <f t="shared" si="6"/>
        <v>91.482112436115841</v>
      </c>
    </row>
    <row r="40" spans="1:17" ht="15.75">
      <c r="A40" s="193"/>
      <c r="B40" s="193"/>
      <c r="C40" s="196"/>
      <c r="D40" s="196"/>
      <c r="E40" s="193"/>
      <c r="F40" s="187"/>
      <c r="G40" s="190"/>
      <c r="H40" s="122">
        <v>938</v>
      </c>
      <c r="I40" s="92" t="s">
        <v>93</v>
      </c>
      <c r="J40" s="92" t="s">
        <v>74</v>
      </c>
      <c r="K40" s="107" t="s">
        <v>133</v>
      </c>
      <c r="L40" s="121">
        <v>622</v>
      </c>
      <c r="M40" s="102">
        <v>0</v>
      </c>
      <c r="N40" s="102">
        <v>288.10000000000002</v>
      </c>
      <c r="O40" s="102">
        <v>288.10000000000002</v>
      </c>
      <c r="P40" s="97">
        <v>0</v>
      </c>
      <c r="Q40" s="97">
        <f t="shared" si="6"/>
        <v>100</v>
      </c>
    </row>
    <row r="41" spans="1:17" ht="15.75">
      <c r="A41" s="193"/>
      <c r="B41" s="193"/>
      <c r="C41" s="196"/>
      <c r="D41" s="196"/>
      <c r="E41" s="193"/>
      <c r="F41" s="187"/>
      <c r="G41" s="190"/>
      <c r="H41" s="122">
        <v>938</v>
      </c>
      <c r="I41" s="92" t="s">
        <v>93</v>
      </c>
      <c r="J41" s="92" t="s">
        <v>74</v>
      </c>
      <c r="K41" s="107" t="s">
        <v>134</v>
      </c>
      <c r="L41" s="121">
        <v>622</v>
      </c>
      <c r="M41" s="102">
        <v>0</v>
      </c>
      <c r="N41" s="102">
        <v>125</v>
      </c>
      <c r="O41" s="102">
        <v>112.8</v>
      </c>
      <c r="P41" s="97">
        <v>0</v>
      </c>
      <c r="Q41" s="97">
        <f t="shared" si="6"/>
        <v>90.24</v>
      </c>
    </row>
    <row r="42" spans="1:17" ht="15.75">
      <c r="A42" s="194"/>
      <c r="B42" s="194"/>
      <c r="C42" s="197"/>
      <c r="D42" s="197"/>
      <c r="E42" s="194"/>
      <c r="F42" s="188"/>
      <c r="G42" s="191"/>
      <c r="H42" s="122">
        <v>938</v>
      </c>
      <c r="I42" s="92" t="s">
        <v>93</v>
      </c>
      <c r="J42" s="92" t="s">
        <v>74</v>
      </c>
      <c r="K42" s="107" t="s">
        <v>135</v>
      </c>
      <c r="L42" s="121">
        <v>622</v>
      </c>
      <c r="M42" s="102">
        <v>0</v>
      </c>
      <c r="N42" s="102">
        <v>200.2</v>
      </c>
      <c r="O42" s="102">
        <v>200.2</v>
      </c>
      <c r="P42" s="97">
        <v>0</v>
      </c>
      <c r="Q42" s="97">
        <f t="shared" si="6"/>
        <v>100</v>
      </c>
    </row>
    <row r="43" spans="1:17" ht="22.5" customHeight="1">
      <c r="A43" s="192" t="s">
        <v>76</v>
      </c>
      <c r="B43" s="192">
        <v>5</v>
      </c>
      <c r="C43" s="195" t="s">
        <v>78</v>
      </c>
      <c r="D43" s="195"/>
      <c r="E43" s="192"/>
      <c r="F43" s="186" t="s">
        <v>128</v>
      </c>
      <c r="G43" s="189" t="s">
        <v>75</v>
      </c>
      <c r="H43" s="122">
        <v>938</v>
      </c>
      <c r="I43" s="92" t="s">
        <v>93</v>
      </c>
      <c r="J43" s="92" t="s">
        <v>74</v>
      </c>
      <c r="K43" s="107" t="s">
        <v>161</v>
      </c>
      <c r="L43" s="121">
        <v>622</v>
      </c>
      <c r="M43" s="102">
        <v>0</v>
      </c>
      <c r="N43" s="102">
        <v>43.9</v>
      </c>
      <c r="O43" s="102">
        <v>40.4</v>
      </c>
      <c r="P43" s="97">
        <v>0</v>
      </c>
      <c r="Q43" s="97">
        <f t="shared" si="6"/>
        <v>92.027334851936217</v>
      </c>
    </row>
    <row r="44" spans="1:17" ht="26.25" customHeight="1">
      <c r="A44" s="193"/>
      <c r="B44" s="193"/>
      <c r="C44" s="196"/>
      <c r="D44" s="196"/>
      <c r="E44" s="193"/>
      <c r="F44" s="187"/>
      <c r="G44" s="190"/>
      <c r="H44" s="122">
        <v>938</v>
      </c>
      <c r="I44" s="92" t="s">
        <v>93</v>
      </c>
      <c r="J44" s="92" t="s">
        <v>74</v>
      </c>
      <c r="K44" s="107" t="s">
        <v>162</v>
      </c>
      <c r="L44" s="121">
        <v>612</v>
      </c>
      <c r="M44" s="102">
        <v>0</v>
      </c>
      <c r="N44" s="102">
        <v>94.4</v>
      </c>
      <c r="O44" s="102">
        <v>94.4</v>
      </c>
      <c r="P44" s="97">
        <v>0</v>
      </c>
      <c r="Q44" s="97">
        <f t="shared" si="6"/>
        <v>100</v>
      </c>
    </row>
    <row r="45" spans="1:17" ht="35.25" customHeight="1">
      <c r="A45" s="194"/>
      <c r="B45" s="194"/>
      <c r="C45" s="197"/>
      <c r="D45" s="197"/>
      <c r="E45" s="194"/>
      <c r="F45" s="188"/>
      <c r="G45" s="191"/>
      <c r="H45" s="122">
        <v>938</v>
      </c>
      <c r="I45" s="92" t="s">
        <v>122</v>
      </c>
      <c r="J45" s="92" t="s">
        <v>74</v>
      </c>
      <c r="K45" s="107" t="s">
        <v>136</v>
      </c>
      <c r="L45" s="121">
        <v>622</v>
      </c>
      <c r="M45" s="102">
        <v>0</v>
      </c>
      <c r="N45" s="102">
        <f>69+193.6</f>
        <v>262.60000000000002</v>
      </c>
      <c r="O45" s="102">
        <f>69+193.6</f>
        <v>262.60000000000002</v>
      </c>
      <c r="P45" s="97">
        <v>0</v>
      </c>
      <c r="Q45" s="97">
        <f t="shared" si="6"/>
        <v>100</v>
      </c>
    </row>
  </sheetData>
  <mergeCells count="81">
    <mergeCell ref="R13:S13"/>
    <mergeCell ref="A13:A14"/>
    <mergeCell ref="B13:B14"/>
    <mergeCell ref="C13:C14"/>
    <mergeCell ref="A1:F1"/>
    <mergeCell ref="A9:A12"/>
    <mergeCell ref="B9:B12"/>
    <mergeCell ref="C9:C12"/>
    <mergeCell ref="D9:D12"/>
    <mergeCell ref="F9:F12"/>
    <mergeCell ref="A3:Q3"/>
    <mergeCell ref="F7:F8"/>
    <mergeCell ref="G7:G8"/>
    <mergeCell ref="H7:L7"/>
    <mergeCell ref="F5:O5"/>
    <mergeCell ref="A2:Q2"/>
    <mergeCell ref="A7:E7"/>
    <mergeCell ref="E9:E12"/>
    <mergeCell ref="M7:O7"/>
    <mergeCell ref="P7:Q7"/>
    <mergeCell ref="D13:D14"/>
    <mergeCell ref="E13:E14"/>
    <mergeCell ref="F13:F14"/>
    <mergeCell ref="F17:F18"/>
    <mergeCell ref="D27:D29"/>
    <mergeCell ref="E27:E29"/>
    <mergeCell ref="F27:F29"/>
    <mergeCell ref="A24:A25"/>
    <mergeCell ref="B24:B25"/>
    <mergeCell ref="C24:C25"/>
    <mergeCell ref="D24:D25"/>
    <mergeCell ref="E24:E25"/>
    <mergeCell ref="A17:A18"/>
    <mergeCell ref="B17:B18"/>
    <mergeCell ref="C17:C18"/>
    <mergeCell ref="D17:D18"/>
    <mergeCell ref="E17:E18"/>
    <mergeCell ref="F32:F33"/>
    <mergeCell ref="A19:A20"/>
    <mergeCell ref="B19:B20"/>
    <mergeCell ref="C19:C20"/>
    <mergeCell ref="D19:D20"/>
    <mergeCell ref="E19:E20"/>
    <mergeCell ref="F19:F20"/>
    <mergeCell ref="A32:A33"/>
    <mergeCell ref="B32:B33"/>
    <mergeCell ref="C32:C33"/>
    <mergeCell ref="D32:D33"/>
    <mergeCell ref="E32:E33"/>
    <mergeCell ref="F24:F25"/>
    <mergeCell ref="A27:A29"/>
    <mergeCell ref="B27:B29"/>
    <mergeCell ref="C27:C29"/>
    <mergeCell ref="G19:G20"/>
    <mergeCell ref="A21:A22"/>
    <mergeCell ref="B21:B22"/>
    <mergeCell ref="C21:C22"/>
    <mergeCell ref="D21:D22"/>
    <mergeCell ref="E21:E22"/>
    <mergeCell ref="F21:F22"/>
    <mergeCell ref="G21:G22"/>
    <mergeCell ref="F37:F42"/>
    <mergeCell ref="G37:G42"/>
    <mergeCell ref="A37:A42"/>
    <mergeCell ref="B37:B42"/>
    <mergeCell ref="C37:C42"/>
    <mergeCell ref="D37:D42"/>
    <mergeCell ref="E37:E42"/>
    <mergeCell ref="F30:F31"/>
    <mergeCell ref="A30:A31"/>
    <mergeCell ref="B30:B31"/>
    <mergeCell ref="C30:C31"/>
    <mergeCell ref="D30:D31"/>
    <mergeCell ref="E30:E31"/>
    <mergeCell ref="F43:F45"/>
    <mergeCell ref="G43:G45"/>
    <mergeCell ref="A43:A45"/>
    <mergeCell ref="B43:B45"/>
    <mergeCell ref="C43:C45"/>
    <mergeCell ref="D43:D45"/>
    <mergeCell ref="E43:E45"/>
  </mergeCells>
  <pageMargins left="0.5" right="0" top="0.22" bottom="0" header="0.31496062992125984" footer="0.28999999999999998"/>
  <pageSetup paperSize="9" scale="5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65"/>
  <sheetViews>
    <sheetView workbookViewId="0">
      <selection activeCell="E26" sqref="E26"/>
    </sheetView>
  </sheetViews>
  <sheetFormatPr defaultRowHeight="15"/>
  <cols>
    <col min="1" max="1" width="8.140625" customWidth="1"/>
    <col min="2" max="2" width="8.85546875" customWidth="1"/>
    <col min="3" max="3" width="20.140625" customWidth="1"/>
    <col min="4" max="4" width="38.7109375" customWidth="1"/>
    <col min="5" max="5" width="17.85546875" customWidth="1"/>
    <col min="6" max="6" width="16.5703125" customWidth="1"/>
    <col min="7" max="7" width="14.8554687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1:7" ht="18.75">
      <c r="A1" s="231"/>
      <c r="B1" s="231"/>
      <c r="C1" s="231"/>
      <c r="D1" s="231"/>
      <c r="E1" s="7"/>
      <c r="F1" s="7"/>
      <c r="G1" s="30" t="s">
        <v>28</v>
      </c>
    </row>
    <row r="2" spans="1:7" ht="68.25" customHeight="1">
      <c r="A2" s="236" t="s">
        <v>166</v>
      </c>
      <c r="B2" s="236"/>
      <c r="C2" s="236"/>
      <c r="D2" s="236"/>
      <c r="E2" s="236"/>
      <c r="F2" s="236"/>
      <c r="G2" s="236"/>
    </row>
    <row r="3" spans="1:7" ht="39.75" customHeight="1">
      <c r="A3" s="24"/>
      <c r="B3" s="236" t="s">
        <v>90</v>
      </c>
      <c r="C3" s="236"/>
      <c r="D3" s="236"/>
      <c r="E3" s="236"/>
      <c r="F3" s="236"/>
      <c r="G3" s="236"/>
    </row>
    <row r="4" spans="1:7" ht="16.5" customHeight="1">
      <c r="A4" s="24"/>
      <c r="B4" s="24"/>
      <c r="C4" s="24"/>
      <c r="D4" s="24"/>
      <c r="E4" s="24"/>
      <c r="F4" s="24"/>
      <c r="G4" s="24"/>
    </row>
    <row r="5" spans="1:7" ht="18.75" customHeight="1">
      <c r="A5" s="24"/>
      <c r="B5" s="238" t="s">
        <v>81</v>
      </c>
      <c r="C5" s="238"/>
      <c r="D5" s="238"/>
      <c r="E5" s="238"/>
      <c r="F5" s="238"/>
      <c r="G5" s="238"/>
    </row>
    <row r="6" spans="1:7">
      <c r="A6" s="4"/>
      <c r="B6" s="4"/>
      <c r="C6" s="4"/>
      <c r="D6" s="4"/>
      <c r="E6" s="4"/>
      <c r="F6" s="4"/>
      <c r="G6" s="4"/>
    </row>
    <row r="7" spans="1:7" ht="29.25" customHeight="1">
      <c r="A7" s="232" t="s">
        <v>0</v>
      </c>
      <c r="B7" s="237"/>
      <c r="C7" s="232" t="s">
        <v>20</v>
      </c>
      <c r="D7" s="232" t="s">
        <v>21</v>
      </c>
      <c r="E7" s="232" t="s">
        <v>22</v>
      </c>
      <c r="F7" s="232"/>
      <c r="G7" s="232" t="s">
        <v>30</v>
      </c>
    </row>
    <row r="8" spans="1:7" ht="31.5" customHeight="1">
      <c r="A8" s="232"/>
      <c r="B8" s="237"/>
      <c r="C8" s="237" t="s">
        <v>9</v>
      </c>
      <c r="D8" s="237"/>
      <c r="E8" s="232" t="s">
        <v>29</v>
      </c>
      <c r="F8" s="232" t="s">
        <v>69</v>
      </c>
      <c r="G8" s="232"/>
    </row>
    <row r="9" spans="1:7" ht="30.75" customHeight="1">
      <c r="A9" s="52" t="s">
        <v>5</v>
      </c>
      <c r="B9" s="52" t="s">
        <v>6</v>
      </c>
      <c r="C9" s="237"/>
      <c r="D9" s="237"/>
      <c r="E9" s="232"/>
      <c r="F9" s="237"/>
      <c r="G9" s="232"/>
    </row>
    <row r="10" spans="1:7">
      <c r="A10" s="233" t="s">
        <v>76</v>
      </c>
      <c r="B10" s="234"/>
      <c r="C10" s="235" t="s">
        <v>91</v>
      </c>
      <c r="D10" s="53" t="s">
        <v>82</v>
      </c>
      <c r="E10" s="54">
        <f>E11+E17</f>
        <v>153170</v>
      </c>
      <c r="F10" s="54">
        <f>F11+F17</f>
        <v>151454.9</v>
      </c>
      <c r="G10" s="54">
        <f>F10/E10*100</f>
        <v>98.880263759221776</v>
      </c>
    </row>
    <row r="11" spans="1:7">
      <c r="A11" s="233"/>
      <c r="B11" s="234"/>
      <c r="C11" s="235"/>
      <c r="D11" s="55" t="s">
        <v>83</v>
      </c>
      <c r="E11" s="56">
        <f>E19+E27+E35+E43+E51</f>
        <v>141400.29999999999</v>
      </c>
      <c r="F11" s="56">
        <f>F19+F27+F35+F43+F51</f>
        <v>140892.19999999998</v>
      </c>
      <c r="G11" s="57">
        <f t="shared" ref="G11:G53" si="0">F11/E11*100</f>
        <v>99.640665543142404</v>
      </c>
    </row>
    <row r="12" spans="1:7">
      <c r="A12" s="233"/>
      <c r="B12" s="234"/>
      <c r="C12" s="235"/>
      <c r="D12" s="58" t="s">
        <v>23</v>
      </c>
      <c r="E12" s="56"/>
      <c r="F12" s="56"/>
      <c r="G12" s="57"/>
    </row>
    <row r="13" spans="1:7" ht="30">
      <c r="A13" s="233"/>
      <c r="B13" s="234"/>
      <c r="C13" s="235"/>
      <c r="D13" s="58" t="s">
        <v>84</v>
      </c>
      <c r="E13" s="56">
        <f>E21+E29+E37+E45+E53</f>
        <v>139551.1</v>
      </c>
      <c r="F13" s="56">
        <f t="shared" ref="E13:F17" si="1">F21+F29+F37+F45+F53</f>
        <v>139043</v>
      </c>
      <c r="G13" s="57">
        <f t="shared" si="0"/>
        <v>99.635903980692376</v>
      </c>
    </row>
    <row r="14" spans="1:7" ht="30">
      <c r="A14" s="233"/>
      <c r="B14" s="234"/>
      <c r="C14" s="235"/>
      <c r="D14" s="58" t="s">
        <v>85</v>
      </c>
      <c r="E14" s="56">
        <f>E22+E30+E38+E46+E54</f>
        <v>1849.2</v>
      </c>
      <c r="F14" s="56">
        <f t="shared" si="1"/>
        <v>1849.2</v>
      </c>
      <c r="G14" s="57">
        <v>0</v>
      </c>
    </row>
    <row r="15" spans="1:7" ht="30">
      <c r="A15" s="233"/>
      <c r="B15" s="234"/>
      <c r="C15" s="235"/>
      <c r="D15" s="58" t="s">
        <v>86</v>
      </c>
      <c r="E15" s="56">
        <f t="shared" si="1"/>
        <v>0</v>
      </c>
      <c r="F15" s="56">
        <f t="shared" si="1"/>
        <v>0</v>
      </c>
      <c r="G15" s="57">
        <v>0</v>
      </c>
    </row>
    <row r="16" spans="1:7" ht="45">
      <c r="A16" s="233"/>
      <c r="B16" s="234"/>
      <c r="C16" s="235"/>
      <c r="D16" s="55" t="s">
        <v>87</v>
      </c>
      <c r="E16" s="56">
        <f t="shared" si="1"/>
        <v>0</v>
      </c>
      <c r="F16" s="56">
        <f t="shared" si="1"/>
        <v>0</v>
      </c>
      <c r="G16" s="57">
        <v>0</v>
      </c>
    </row>
    <row r="17" spans="1:7">
      <c r="A17" s="233"/>
      <c r="B17" s="234"/>
      <c r="C17" s="235"/>
      <c r="D17" s="55" t="s">
        <v>88</v>
      </c>
      <c r="E17" s="56">
        <f>E25+E33+E41+E49+E57</f>
        <v>11769.699999999999</v>
      </c>
      <c r="F17" s="56">
        <f t="shared" si="1"/>
        <v>10562.7</v>
      </c>
      <c r="G17" s="57">
        <f t="shared" si="0"/>
        <v>89.744853309770008</v>
      </c>
    </row>
    <row r="18" spans="1:7">
      <c r="A18" s="229" t="s">
        <v>76</v>
      </c>
      <c r="B18" s="229" t="s">
        <v>18</v>
      </c>
      <c r="C18" s="230" t="s">
        <v>92</v>
      </c>
      <c r="D18" s="53" t="s">
        <v>82</v>
      </c>
      <c r="E18" s="59">
        <f>E19+E24+E25</f>
        <v>88910.8</v>
      </c>
      <c r="F18" s="59">
        <f>F19+F24+F25</f>
        <v>88098</v>
      </c>
      <c r="G18" s="54">
        <f t="shared" si="0"/>
        <v>99.085825344052694</v>
      </c>
    </row>
    <row r="19" spans="1:7">
      <c r="A19" s="229"/>
      <c r="B19" s="229"/>
      <c r="C19" s="230"/>
      <c r="D19" s="55" t="s">
        <v>83</v>
      </c>
      <c r="E19" s="60">
        <f>E21+E22+E23</f>
        <v>78909</v>
      </c>
      <c r="F19" s="60">
        <f>F21+F22+F23</f>
        <v>78684.899999999994</v>
      </c>
      <c r="G19" s="57">
        <f t="shared" si="0"/>
        <v>99.716001976960797</v>
      </c>
    </row>
    <row r="20" spans="1:7">
      <c r="A20" s="229"/>
      <c r="B20" s="229"/>
      <c r="C20" s="230"/>
      <c r="D20" s="58" t="s">
        <v>23</v>
      </c>
      <c r="E20" s="60"/>
      <c r="F20" s="60"/>
      <c r="G20" s="57"/>
    </row>
    <row r="21" spans="1:7" ht="30">
      <c r="A21" s="229"/>
      <c r="B21" s="229"/>
      <c r="C21" s="230"/>
      <c r="D21" s="58" t="s">
        <v>84</v>
      </c>
      <c r="E21" s="60">
        <f>Форма1!N14</f>
        <v>78909</v>
      </c>
      <c r="F21" s="60">
        <f>Форма1!O14</f>
        <v>78684.899999999994</v>
      </c>
      <c r="G21" s="57">
        <f t="shared" si="0"/>
        <v>99.716001976960797</v>
      </c>
    </row>
    <row r="22" spans="1:7" ht="30">
      <c r="A22" s="229"/>
      <c r="B22" s="229"/>
      <c r="C22" s="230"/>
      <c r="D22" s="58" t="s">
        <v>85</v>
      </c>
      <c r="E22" s="60"/>
      <c r="F22" s="60"/>
      <c r="G22" s="57"/>
    </row>
    <row r="23" spans="1:7" ht="30">
      <c r="A23" s="229"/>
      <c r="B23" s="229"/>
      <c r="C23" s="230"/>
      <c r="D23" s="58" t="s">
        <v>86</v>
      </c>
      <c r="E23" s="60"/>
      <c r="F23" s="60"/>
      <c r="G23" s="57"/>
    </row>
    <row r="24" spans="1:7" ht="45">
      <c r="A24" s="229"/>
      <c r="B24" s="229"/>
      <c r="C24" s="230"/>
      <c r="D24" s="55" t="s">
        <v>87</v>
      </c>
      <c r="E24" s="60"/>
      <c r="F24" s="60"/>
      <c r="G24" s="57"/>
    </row>
    <row r="25" spans="1:7">
      <c r="A25" s="229"/>
      <c r="B25" s="229"/>
      <c r="C25" s="230"/>
      <c r="D25" s="55" t="s">
        <v>88</v>
      </c>
      <c r="E25" s="60">
        <v>10001.799999999999</v>
      </c>
      <c r="F25" s="61">
        <v>9413.1</v>
      </c>
      <c r="G25" s="57">
        <f t="shared" si="0"/>
        <v>94.11405946929554</v>
      </c>
    </row>
    <row r="26" spans="1:7">
      <c r="A26" s="229" t="s">
        <v>76</v>
      </c>
      <c r="B26" s="229" t="s">
        <v>19</v>
      </c>
      <c r="C26" s="230" t="s">
        <v>99</v>
      </c>
      <c r="D26" s="53" t="s">
        <v>82</v>
      </c>
      <c r="E26" s="59">
        <f>E27+E32+E33</f>
        <v>31763.599999999999</v>
      </c>
      <c r="F26" s="59">
        <f>F27+F32+F33</f>
        <v>31044.7</v>
      </c>
      <c r="G26" s="54">
        <f t="shared" si="0"/>
        <v>97.736717500535207</v>
      </c>
    </row>
    <row r="27" spans="1:7">
      <c r="A27" s="229"/>
      <c r="B27" s="229"/>
      <c r="C27" s="230"/>
      <c r="D27" s="55" t="s">
        <v>83</v>
      </c>
      <c r="E27" s="60">
        <f>E29+E30+E31</f>
        <v>30365.8</v>
      </c>
      <c r="F27" s="60">
        <f>F29+F30+F31</f>
        <v>30260</v>
      </c>
      <c r="G27" s="57">
        <f t="shared" si="0"/>
        <v>99.651581713638365</v>
      </c>
    </row>
    <row r="28" spans="1:7">
      <c r="A28" s="229"/>
      <c r="B28" s="229"/>
      <c r="C28" s="230"/>
      <c r="D28" s="58" t="s">
        <v>23</v>
      </c>
      <c r="E28" s="60"/>
      <c r="F28" s="60"/>
      <c r="G28" s="57"/>
    </row>
    <row r="29" spans="1:7" ht="30">
      <c r="A29" s="229"/>
      <c r="B29" s="229"/>
      <c r="C29" s="230"/>
      <c r="D29" s="58" t="s">
        <v>84</v>
      </c>
      <c r="E29" s="60">
        <f>Форма1!N18-'Форма 2'!E30</f>
        <v>29966.6</v>
      </c>
      <c r="F29" s="60">
        <f>Форма1!O18-'Форма 2'!F30</f>
        <v>29860.799999999999</v>
      </c>
      <c r="G29" s="57">
        <f t="shared" si="0"/>
        <v>99.646940260156313</v>
      </c>
    </row>
    <row r="30" spans="1:7" ht="30">
      <c r="A30" s="229"/>
      <c r="B30" s="229"/>
      <c r="C30" s="230"/>
      <c r="D30" s="58" t="s">
        <v>85</v>
      </c>
      <c r="E30" s="60">
        <f>Форма1!N22</f>
        <v>399.2</v>
      </c>
      <c r="F30" s="60">
        <f>Форма1!O22</f>
        <v>399.2</v>
      </c>
      <c r="G30" s="57">
        <f t="shared" si="0"/>
        <v>100</v>
      </c>
    </row>
    <row r="31" spans="1:7" ht="30">
      <c r="A31" s="229"/>
      <c r="B31" s="229"/>
      <c r="C31" s="230"/>
      <c r="D31" s="58" t="s">
        <v>86</v>
      </c>
      <c r="E31" s="60"/>
      <c r="F31" s="60"/>
      <c r="G31" s="57"/>
    </row>
    <row r="32" spans="1:7" ht="45">
      <c r="A32" s="229"/>
      <c r="B32" s="229"/>
      <c r="C32" s="230"/>
      <c r="D32" s="55" t="s">
        <v>87</v>
      </c>
      <c r="E32" s="60"/>
      <c r="F32" s="60"/>
      <c r="G32" s="57"/>
    </row>
    <row r="33" spans="1:7">
      <c r="A33" s="229"/>
      <c r="B33" s="229"/>
      <c r="C33" s="230"/>
      <c r="D33" s="55" t="s">
        <v>88</v>
      </c>
      <c r="E33" s="60">
        <v>1397.8</v>
      </c>
      <c r="F33" s="60">
        <v>784.7</v>
      </c>
      <c r="G33" s="57">
        <f t="shared" si="0"/>
        <v>56.138217198454718</v>
      </c>
    </row>
    <row r="34" spans="1:7">
      <c r="A34" s="229" t="s">
        <v>76</v>
      </c>
      <c r="B34" s="229" t="s">
        <v>104</v>
      </c>
      <c r="C34" s="230" t="s">
        <v>105</v>
      </c>
      <c r="D34" s="53" t="s">
        <v>82</v>
      </c>
      <c r="E34" s="59">
        <f>E35+E40+E41</f>
        <v>8056.1</v>
      </c>
      <c r="F34" s="59">
        <f>F35+F40+F41</f>
        <v>8050.9</v>
      </c>
      <c r="G34" s="54">
        <f t="shared" si="0"/>
        <v>99.935452638373405</v>
      </c>
    </row>
    <row r="35" spans="1:7">
      <c r="A35" s="229"/>
      <c r="B35" s="229"/>
      <c r="C35" s="230"/>
      <c r="D35" s="55" t="s">
        <v>83</v>
      </c>
      <c r="E35" s="60">
        <f>E37+E38+E39</f>
        <v>7686</v>
      </c>
      <c r="F35" s="60">
        <f>F37+F38+F39</f>
        <v>7686</v>
      </c>
      <c r="G35" s="57">
        <f t="shared" si="0"/>
        <v>100</v>
      </c>
    </row>
    <row r="36" spans="1:7">
      <c r="A36" s="229"/>
      <c r="B36" s="229"/>
      <c r="C36" s="230"/>
      <c r="D36" s="58" t="s">
        <v>23</v>
      </c>
      <c r="E36" s="60"/>
      <c r="F36" s="60"/>
      <c r="G36" s="57"/>
    </row>
    <row r="37" spans="1:7" ht="30">
      <c r="A37" s="229"/>
      <c r="B37" s="229"/>
      <c r="C37" s="230"/>
      <c r="D37" s="58" t="s">
        <v>84</v>
      </c>
      <c r="E37" s="60">
        <f>Форма1!N26</f>
        <v>7686</v>
      </c>
      <c r="F37" s="60">
        <f>Форма1!O26</f>
        <v>7686</v>
      </c>
      <c r="G37" s="57">
        <f t="shared" si="0"/>
        <v>100</v>
      </c>
    </row>
    <row r="38" spans="1:7" ht="30">
      <c r="A38" s="229"/>
      <c r="B38" s="229"/>
      <c r="C38" s="230"/>
      <c r="D38" s="58" t="s">
        <v>85</v>
      </c>
      <c r="E38" s="60"/>
      <c r="F38" s="60"/>
      <c r="G38" s="57"/>
    </row>
    <row r="39" spans="1:7" ht="30">
      <c r="A39" s="229"/>
      <c r="B39" s="229"/>
      <c r="C39" s="230"/>
      <c r="D39" s="58" t="s">
        <v>86</v>
      </c>
      <c r="E39" s="60"/>
      <c r="F39" s="60"/>
      <c r="G39" s="57"/>
    </row>
    <row r="40" spans="1:7" ht="45">
      <c r="A40" s="229"/>
      <c r="B40" s="229"/>
      <c r="C40" s="230"/>
      <c r="D40" s="55" t="s">
        <v>87</v>
      </c>
      <c r="E40" s="60"/>
      <c r="F40" s="60"/>
      <c r="G40" s="57"/>
    </row>
    <row r="41" spans="1:7">
      <c r="A41" s="229"/>
      <c r="B41" s="229"/>
      <c r="C41" s="230"/>
      <c r="D41" s="55" t="s">
        <v>88</v>
      </c>
      <c r="E41" s="60">
        <v>370.1</v>
      </c>
      <c r="F41" s="60">
        <v>364.9</v>
      </c>
      <c r="G41" s="57">
        <f t="shared" si="0"/>
        <v>98.59497433126181</v>
      </c>
    </row>
    <row r="42" spans="1:7">
      <c r="A42" s="229" t="s">
        <v>76</v>
      </c>
      <c r="B42" s="229" t="s">
        <v>109</v>
      </c>
      <c r="C42" s="230" t="s">
        <v>110</v>
      </c>
      <c r="D42" s="53" t="s">
        <v>82</v>
      </c>
      <c r="E42" s="59">
        <f>E43+E48+E49</f>
        <v>460.7</v>
      </c>
      <c r="F42" s="59">
        <f>F43+F48+F49</f>
        <v>460</v>
      </c>
      <c r="G42" s="54">
        <f t="shared" si="0"/>
        <v>99.848057304102454</v>
      </c>
    </row>
    <row r="43" spans="1:7">
      <c r="A43" s="229"/>
      <c r="B43" s="229"/>
      <c r="C43" s="230"/>
      <c r="D43" s="55" t="s">
        <v>83</v>
      </c>
      <c r="E43" s="60">
        <f>E45+E46+E47</f>
        <v>460.7</v>
      </c>
      <c r="F43" s="60">
        <f>F45+F46+F47</f>
        <v>460</v>
      </c>
      <c r="G43" s="57">
        <f t="shared" si="0"/>
        <v>99.848057304102454</v>
      </c>
    </row>
    <row r="44" spans="1:7">
      <c r="A44" s="229"/>
      <c r="B44" s="229"/>
      <c r="C44" s="230"/>
      <c r="D44" s="58" t="s">
        <v>23</v>
      </c>
      <c r="E44" s="60"/>
      <c r="F44" s="60"/>
      <c r="G44" s="57"/>
    </row>
    <row r="45" spans="1:7" ht="30">
      <c r="A45" s="229"/>
      <c r="B45" s="229"/>
      <c r="C45" s="230"/>
      <c r="D45" s="58" t="s">
        <v>84</v>
      </c>
      <c r="E45" s="60">
        <f>Форма1!N29+Форма1!N28</f>
        <v>460.7</v>
      </c>
      <c r="F45" s="60">
        <f>Форма1!O29+Форма1!O28</f>
        <v>460</v>
      </c>
      <c r="G45" s="57">
        <f t="shared" si="0"/>
        <v>99.848057304102454</v>
      </c>
    </row>
    <row r="46" spans="1:7" ht="30">
      <c r="A46" s="229"/>
      <c r="B46" s="229"/>
      <c r="C46" s="230"/>
      <c r="D46" s="58" t="s">
        <v>85</v>
      </c>
      <c r="E46" s="60"/>
      <c r="F46" s="60"/>
      <c r="G46" s="57"/>
    </row>
    <row r="47" spans="1:7" ht="30">
      <c r="A47" s="229"/>
      <c r="B47" s="229"/>
      <c r="C47" s="230"/>
      <c r="D47" s="58" t="s">
        <v>86</v>
      </c>
      <c r="E47" s="60"/>
      <c r="F47" s="60"/>
      <c r="G47" s="57"/>
    </row>
    <row r="48" spans="1:7" ht="45">
      <c r="A48" s="229"/>
      <c r="B48" s="229"/>
      <c r="C48" s="230"/>
      <c r="D48" s="55" t="s">
        <v>87</v>
      </c>
      <c r="E48" s="60"/>
      <c r="F48" s="60"/>
      <c r="G48" s="57"/>
    </row>
    <row r="49" spans="1:7">
      <c r="A49" s="229"/>
      <c r="B49" s="229"/>
      <c r="C49" s="230"/>
      <c r="D49" s="55" t="s">
        <v>88</v>
      </c>
      <c r="E49" s="60">
        <v>0</v>
      </c>
      <c r="F49" s="60">
        <v>0</v>
      </c>
      <c r="G49" s="57">
        <v>0</v>
      </c>
    </row>
    <row r="50" spans="1:7">
      <c r="A50" s="229" t="s">
        <v>76</v>
      </c>
      <c r="B50" s="229" t="s">
        <v>116</v>
      </c>
      <c r="C50" s="230" t="s">
        <v>117</v>
      </c>
      <c r="D50" s="53" t="s">
        <v>82</v>
      </c>
      <c r="E50" s="59">
        <f>E51+E56+E57</f>
        <v>23978.799999999999</v>
      </c>
      <c r="F50" s="59">
        <f>F51+F56+F57</f>
        <v>23801.3</v>
      </c>
      <c r="G50" s="54">
        <f t="shared" si="0"/>
        <v>99.259762790464919</v>
      </c>
    </row>
    <row r="51" spans="1:7">
      <c r="A51" s="229"/>
      <c r="B51" s="229"/>
      <c r="C51" s="230"/>
      <c r="D51" s="55" t="s">
        <v>83</v>
      </c>
      <c r="E51" s="60">
        <f>E53+E54+E55</f>
        <v>23978.799999999999</v>
      </c>
      <c r="F51" s="60">
        <f>F53+F54+F55</f>
        <v>23801.3</v>
      </c>
      <c r="G51" s="57">
        <f t="shared" si="0"/>
        <v>99.259762790464919</v>
      </c>
    </row>
    <row r="52" spans="1:7">
      <c r="A52" s="229"/>
      <c r="B52" s="229"/>
      <c r="C52" s="230"/>
      <c r="D52" s="58" t="s">
        <v>23</v>
      </c>
      <c r="E52" s="60"/>
      <c r="F52" s="60"/>
      <c r="G52" s="57"/>
    </row>
    <row r="53" spans="1:7" ht="30">
      <c r="A53" s="229"/>
      <c r="B53" s="229"/>
      <c r="C53" s="230"/>
      <c r="D53" s="58" t="s">
        <v>84</v>
      </c>
      <c r="E53" s="60">
        <f>Форма1!N33-E54</f>
        <v>22528.799999999999</v>
      </c>
      <c r="F53" s="60">
        <f>Форма1!O33-F54</f>
        <v>22351.3</v>
      </c>
      <c r="G53" s="57">
        <f t="shared" si="0"/>
        <v>99.212119598025637</v>
      </c>
    </row>
    <row r="54" spans="1:7" ht="30">
      <c r="A54" s="229"/>
      <c r="B54" s="229"/>
      <c r="C54" s="230"/>
      <c r="D54" s="58" t="s">
        <v>85</v>
      </c>
      <c r="E54" s="60">
        <f>Форма1!N38</f>
        <v>1450</v>
      </c>
      <c r="F54" s="60">
        <f>Форма1!O38</f>
        <v>1450</v>
      </c>
      <c r="G54" s="57"/>
    </row>
    <row r="55" spans="1:7" ht="30">
      <c r="A55" s="229"/>
      <c r="B55" s="229"/>
      <c r="C55" s="230"/>
      <c r="D55" s="58" t="s">
        <v>86</v>
      </c>
      <c r="E55" s="60"/>
      <c r="F55" s="60"/>
      <c r="G55" s="57"/>
    </row>
    <row r="56" spans="1:7" ht="45">
      <c r="A56" s="229"/>
      <c r="B56" s="229"/>
      <c r="C56" s="230"/>
      <c r="D56" s="55" t="s">
        <v>87</v>
      </c>
      <c r="E56" s="60"/>
      <c r="F56" s="60"/>
      <c r="G56" s="57"/>
    </row>
    <row r="57" spans="1:7">
      <c r="A57" s="229"/>
      <c r="B57" s="229"/>
      <c r="C57" s="230"/>
      <c r="D57" s="55" t="s">
        <v>88</v>
      </c>
      <c r="E57" s="60">
        <v>0</v>
      </c>
      <c r="F57" s="60">
        <v>0</v>
      </c>
      <c r="G57" s="57">
        <v>0</v>
      </c>
    </row>
    <row r="58" spans="1:7">
      <c r="A58" s="62"/>
      <c r="B58" s="62"/>
      <c r="C58" s="62"/>
      <c r="D58" s="62"/>
      <c r="E58" s="62"/>
      <c r="F58" s="62"/>
      <c r="G58" s="62"/>
    </row>
    <row r="59" spans="1:7">
      <c r="A59" s="62"/>
      <c r="B59" s="62"/>
      <c r="C59" s="62"/>
      <c r="D59" s="62"/>
      <c r="E59" s="62"/>
      <c r="F59" s="62"/>
      <c r="G59" s="62"/>
    </row>
    <row r="60" spans="1:7">
      <c r="A60" s="62"/>
      <c r="B60" s="62"/>
      <c r="C60" s="62"/>
      <c r="D60" s="62"/>
      <c r="E60" s="62"/>
      <c r="F60" s="62"/>
      <c r="G60" s="62"/>
    </row>
    <row r="61" spans="1:7">
      <c r="A61" s="62"/>
      <c r="B61" s="62"/>
      <c r="C61" s="62"/>
      <c r="D61" s="62"/>
      <c r="E61" s="62"/>
      <c r="F61" s="62"/>
      <c r="G61" s="62"/>
    </row>
    <row r="62" spans="1:7">
      <c r="A62" s="62"/>
      <c r="B62" s="62"/>
      <c r="C62" s="62"/>
      <c r="D62" s="62"/>
      <c r="E62" s="62"/>
      <c r="F62" s="62"/>
      <c r="G62" s="62"/>
    </row>
    <row r="63" spans="1:7">
      <c r="A63" s="62"/>
      <c r="B63" s="62"/>
      <c r="C63" s="62"/>
      <c r="D63" s="62"/>
      <c r="E63" s="62"/>
      <c r="F63" s="62"/>
      <c r="G63" s="62"/>
    </row>
    <row r="64" spans="1:7">
      <c r="A64" s="62"/>
      <c r="B64" s="62"/>
      <c r="C64" s="62"/>
      <c r="D64" s="62"/>
      <c r="E64" s="62"/>
      <c r="F64" s="62"/>
      <c r="G64" s="62"/>
    </row>
    <row r="65" spans="1:7">
      <c r="A65" s="62"/>
      <c r="B65" s="62"/>
      <c r="C65" s="62"/>
      <c r="D65" s="62"/>
      <c r="E65" s="62"/>
      <c r="F65" s="62"/>
      <c r="G65" s="62"/>
    </row>
  </sheetData>
  <mergeCells count="29">
    <mergeCell ref="A1:D1"/>
    <mergeCell ref="E7:F7"/>
    <mergeCell ref="G7:G9"/>
    <mergeCell ref="A10:A17"/>
    <mergeCell ref="B10:B17"/>
    <mergeCell ref="C10:C17"/>
    <mergeCell ref="A2:G2"/>
    <mergeCell ref="A7:B8"/>
    <mergeCell ref="C7:C9"/>
    <mergeCell ref="D7:D9"/>
    <mergeCell ref="E8:E9"/>
    <mergeCell ref="F8:F9"/>
    <mergeCell ref="B3:G3"/>
    <mergeCell ref="B5:G5"/>
    <mergeCell ref="A18:A25"/>
    <mergeCell ref="B18:B25"/>
    <mergeCell ref="C18:C25"/>
    <mergeCell ref="A26:A33"/>
    <mergeCell ref="B26:B33"/>
    <mergeCell ref="C26:C33"/>
    <mergeCell ref="A50:A57"/>
    <mergeCell ref="B50:B57"/>
    <mergeCell ref="C50:C57"/>
    <mergeCell ref="A34:A41"/>
    <mergeCell ref="B34:B41"/>
    <mergeCell ref="C34:C41"/>
    <mergeCell ref="A42:A49"/>
    <mergeCell ref="B42:B49"/>
    <mergeCell ref="C42:C49"/>
  </mergeCells>
  <pageMargins left="0.70866141732283472" right="0.70866141732283472" top="0.74803149606299213" bottom="0.74803149606299213" header="0.31496062992125984" footer="0.31496062992125984"/>
  <pageSetup paperSize="9" fitToHeight="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80"/>
  <sheetViews>
    <sheetView tabSelected="1" topLeftCell="A74" workbookViewId="0">
      <selection activeCell="J75" sqref="J75"/>
    </sheetView>
  </sheetViews>
  <sheetFormatPr defaultRowHeight="15"/>
  <cols>
    <col min="5" max="5" width="26.85546875" customWidth="1"/>
    <col min="6" max="6" width="13.5703125" customWidth="1"/>
    <col min="7" max="7" width="11.28515625" customWidth="1"/>
    <col min="8" max="8" width="8.7109375" customWidth="1"/>
    <col min="9" max="9" width="14" customWidth="1"/>
    <col min="10" max="10" width="18.85546875" customWidth="1"/>
    <col min="11" max="11" width="17.7109375" customWidth="1"/>
  </cols>
  <sheetData>
    <row r="2" spans="1:14" ht="15.75">
      <c r="A2" s="270" t="s">
        <v>272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 ht="50.25" customHeight="1">
      <c r="A3" s="248" t="s">
        <v>270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4" ht="38.25" customHeight="1">
      <c r="A4" s="250" t="s">
        <v>0</v>
      </c>
      <c r="B4" s="250"/>
      <c r="C4" s="250"/>
      <c r="D4" s="250"/>
      <c r="E4" s="250" t="s">
        <v>41</v>
      </c>
      <c r="F4" s="250" t="s">
        <v>168</v>
      </c>
      <c r="G4" s="250" t="s">
        <v>42</v>
      </c>
      <c r="H4" s="250" t="s">
        <v>43</v>
      </c>
      <c r="I4" s="250" t="s">
        <v>44</v>
      </c>
      <c r="J4" s="250" t="s">
        <v>45</v>
      </c>
      <c r="K4" s="250" t="s">
        <v>46</v>
      </c>
      <c r="L4" s="250"/>
      <c r="M4" s="250"/>
      <c r="N4" s="250"/>
    </row>
    <row r="5" spans="1:14">
      <c r="A5" s="123" t="s">
        <v>169</v>
      </c>
      <c r="B5" s="123" t="s">
        <v>6</v>
      </c>
      <c r="C5" s="123" t="s">
        <v>7</v>
      </c>
      <c r="D5" s="123" t="s">
        <v>8</v>
      </c>
      <c r="E5" s="250"/>
      <c r="F5" s="250"/>
      <c r="G5" s="250"/>
      <c r="H5" s="250"/>
      <c r="I5" s="250"/>
      <c r="J5" s="250"/>
      <c r="K5" s="250"/>
      <c r="L5" s="250"/>
      <c r="M5" s="250"/>
      <c r="N5" s="250"/>
    </row>
    <row r="6" spans="1:14">
      <c r="A6" s="123">
        <v>3</v>
      </c>
      <c r="B6" s="124">
        <v>1</v>
      </c>
      <c r="C6" s="123"/>
      <c r="D6" s="123"/>
      <c r="E6" s="250" t="s">
        <v>273</v>
      </c>
      <c r="F6" s="250"/>
      <c r="G6" s="250"/>
      <c r="H6" s="250"/>
      <c r="I6" s="250"/>
      <c r="J6" s="250"/>
      <c r="K6" s="250"/>
      <c r="L6" s="250"/>
      <c r="M6" s="250"/>
      <c r="N6" s="250"/>
    </row>
    <row r="7" spans="1:14" ht="102">
      <c r="A7" s="125" t="s">
        <v>76</v>
      </c>
      <c r="B7" s="125">
        <v>1</v>
      </c>
      <c r="C7" s="125" t="s">
        <v>74</v>
      </c>
      <c r="D7" s="125"/>
      <c r="E7" s="126" t="s">
        <v>182</v>
      </c>
      <c r="F7" s="124" t="s">
        <v>183</v>
      </c>
      <c r="G7" s="124">
        <v>2020</v>
      </c>
      <c r="H7" s="124">
        <v>2020</v>
      </c>
      <c r="I7" s="126"/>
      <c r="J7" s="126"/>
      <c r="K7" s="127"/>
      <c r="L7" s="128"/>
      <c r="M7" s="129"/>
      <c r="N7" s="123"/>
    </row>
    <row r="8" spans="1:14">
      <c r="A8" s="251" t="s">
        <v>76</v>
      </c>
      <c r="B8" s="251">
        <v>1</v>
      </c>
      <c r="C8" s="251" t="s">
        <v>74</v>
      </c>
      <c r="D8" s="251">
        <v>1</v>
      </c>
      <c r="E8" s="252" t="s">
        <v>184</v>
      </c>
      <c r="F8" s="253" t="s">
        <v>183</v>
      </c>
      <c r="G8" s="253">
        <v>2020</v>
      </c>
      <c r="H8" s="253">
        <v>2020</v>
      </c>
      <c r="I8" s="254" t="s">
        <v>274</v>
      </c>
      <c r="J8" s="239" t="s">
        <v>275</v>
      </c>
      <c r="K8" s="242"/>
      <c r="L8" s="243"/>
      <c r="M8" s="243"/>
      <c r="N8" s="123"/>
    </row>
    <row r="9" spans="1:14" ht="18.75" customHeight="1">
      <c r="A9" s="251"/>
      <c r="B9" s="251"/>
      <c r="C9" s="251"/>
      <c r="D9" s="251"/>
      <c r="E9" s="252"/>
      <c r="F9" s="253"/>
      <c r="G9" s="253"/>
      <c r="H9" s="253"/>
      <c r="I9" s="254"/>
      <c r="J9" s="240"/>
      <c r="K9" s="244"/>
      <c r="L9" s="245"/>
      <c r="M9" s="245"/>
      <c r="N9" s="123"/>
    </row>
    <row r="10" spans="1:14">
      <c r="A10" s="251"/>
      <c r="B10" s="251"/>
      <c r="C10" s="251"/>
      <c r="D10" s="251"/>
      <c r="E10" s="252"/>
      <c r="F10" s="253"/>
      <c r="G10" s="253"/>
      <c r="H10" s="253"/>
      <c r="I10" s="254"/>
      <c r="J10" s="240"/>
      <c r="K10" s="244"/>
      <c r="L10" s="245"/>
      <c r="M10" s="245"/>
      <c r="N10" s="123"/>
    </row>
    <row r="11" spans="1:14">
      <c r="A11" s="251"/>
      <c r="B11" s="251"/>
      <c r="C11" s="251"/>
      <c r="D11" s="251"/>
      <c r="E11" s="252"/>
      <c r="F11" s="253"/>
      <c r="G11" s="253"/>
      <c r="H11" s="253"/>
      <c r="I11" s="254"/>
      <c r="J11" s="240"/>
      <c r="K11" s="244"/>
      <c r="L11" s="245"/>
      <c r="M11" s="245"/>
      <c r="N11" s="123"/>
    </row>
    <row r="12" spans="1:14">
      <c r="A12" s="251"/>
      <c r="B12" s="251"/>
      <c r="C12" s="251"/>
      <c r="D12" s="251"/>
      <c r="E12" s="252"/>
      <c r="F12" s="253"/>
      <c r="G12" s="253"/>
      <c r="H12" s="253"/>
      <c r="I12" s="254"/>
      <c r="J12" s="240"/>
      <c r="K12" s="244"/>
      <c r="L12" s="245"/>
      <c r="M12" s="245"/>
      <c r="N12" s="123"/>
    </row>
    <row r="13" spans="1:14">
      <c r="A13" s="251"/>
      <c r="B13" s="251"/>
      <c r="C13" s="251"/>
      <c r="D13" s="251"/>
      <c r="E13" s="252"/>
      <c r="F13" s="253"/>
      <c r="G13" s="253"/>
      <c r="H13" s="253"/>
      <c r="I13" s="254"/>
      <c r="J13" s="240"/>
      <c r="K13" s="244"/>
      <c r="L13" s="245"/>
      <c r="M13" s="245"/>
      <c r="N13" s="123"/>
    </row>
    <row r="14" spans="1:14">
      <c r="A14" s="251"/>
      <c r="B14" s="251"/>
      <c r="C14" s="251"/>
      <c r="D14" s="251"/>
      <c r="E14" s="252"/>
      <c r="F14" s="253"/>
      <c r="G14" s="253"/>
      <c r="H14" s="253"/>
      <c r="I14" s="254"/>
      <c r="J14" s="240"/>
      <c r="K14" s="244"/>
      <c r="L14" s="245"/>
      <c r="M14" s="245"/>
      <c r="N14" s="123"/>
    </row>
    <row r="15" spans="1:14">
      <c r="A15" s="251"/>
      <c r="B15" s="251"/>
      <c r="C15" s="251"/>
      <c r="D15" s="251"/>
      <c r="E15" s="252"/>
      <c r="F15" s="253"/>
      <c r="G15" s="253"/>
      <c r="H15" s="253"/>
      <c r="I15" s="254"/>
      <c r="J15" s="241"/>
      <c r="K15" s="246"/>
      <c r="L15" s="247"/>
      <c r="M15" s="247"/>
      <c r="N15" s="123"/>
    </row>
    <row r="16" spans="1:14" ht="127.5">
      <c r="A16" s="130" t="s">
        <v>76</v>
      </c>
      <c r="B16" s="130">
        <v>1</v>
      </c>
      <c r="C16" s="130" t="s">
        <v>74</v>
      </c>
      <c r="D16" s="130">
        <v>2</v>
      </c>
      <c r="E16" s="131" t="s">
        <v>185</v>
      </c>
      <c r="F16" s="132" t="s">
        <v>186</v>
      </c>
      <c r="G16" s="132">
        <v>2020</v>
      </c>
      <c r="H16" s="132">
        <v>2020</v>
      </c>
      <c r="I16" s="131" t="s">
        <v>187</v>
      </c>
      <c r="J16" s="131" t="s">
        <v>276</v>
      </c>
      <c r="K16" s="264" t="s">
        <v>277</v>
      </c>
      <c r="L16" s="265"/>
      <c r="M16" s="265"/>
      <c r="N16" s="266"/>
    </row>
    <row r="17" spans="1:14" ht="102">
      <c r="A17" s="125" t="s">
        <v>76</v>
      </c>
      <c r="B17" s="125">
        <v>1</v>
      </c>
      <c r="C17" s="125" t="s">
        <v>48</v>
      </c>
      <c r="D17" s="125"/>
      <c r="E17" s="126" t="s">
        <v>188</v>
      </c>
      <c r="F17" s="132" t="s">
        <v>186</v>
      </c>
      <c r="G17" s="124">
        <v>2020</v>
      </c>
      <c r="H17" s="124">
        <v>2020</v>
      </c>
      <c r="I17" s="126"/>
      <c r="J17" s="126" t="s">
        <v>189</v>
      </c>
      <c r="K17" s="260"/>
      <c r="L17" s="261"/>
      <c r="M17" s="267"/>
      <c r="N17" s="123"/>
    </row>
    <row r="18" spans="1:14" ht="280.5">
      <c r="A18" s="130" t="s">
        <v>76</v>
      </c>
      <c r="B18" s="130">
        <v>1</v>
      </c>
      <c r="C18" s="130" t="s">
        <v>48</v>
      </c>
      <c r="D18" s="130">
        <v>1</v>
      </c>
      <c r="E18" s="131" t="s">
        <v>190</v>
      </c>
      <c r="F18" s="132" t="s">
        <v>186</v>
      </c>
      <c r="G18" s="132">
        <v>2020</v>
      </c>
      <c r="H18" s="132">
        <v>2020</v>
      </c>
      <c r="I18" s="131" t="s">
        <v>191</v>
      </c>
      <c r="J18" s="131" t="s">
        <v>278</v>
      </c>
      <c r="K18" s="264" t="s">
        <v>279</v>
      </c>
      <c r="L18" s="265"/>
      <c r="M18" s="265"/>
      <c r="N18" s="266"/>
    </row>
    <row r="19" spans="1:14" ht="229.5">
      <c r="A19" s="130" t="s">
        <v>76</v>
      </c>
      <c r="B19" s="130">
        <v>1</v>
      </c>
      <c r="C19" s="130" t="s">
        <v>48</v>
      </c>
      <c r="D19" s="130">
        <v>2</v>
      </c>
      <c r="E19" s="131" t="s">
        <v>140</v>
      </c>
      <c r="F19" s="132" t="s">
        <v>192</v>
      </c>
      <c r="G19" s="132">
        <v>2020</v>
      </c>
      <c r="H19" s="131">
        <v>2020</v>
      </c>
      <c r="I19" s="133" t="s">
        <v>280</v>
      </c>
      <c r="J19" s="131" t="s">
        <v>281</v>
      </c>
      <c r="K19" s="264" t="s">
        <v>282</v>
      </c>
      <c r="L19" s="265"/>
      <c r="M19" s="265"/>
      <c r="N19" s="266"/>
    </row>
    <row r="20" spans="1:14" ht="153.75" thickBot="1">
      <c r="A20" s="130" t="s">
        <v>76</v>
      </c>
      <c r="B20" s="130">
        <v>1</v>
      </c>
      <c r="C20" s="130" t="s">
        <v>48</v>
      </c>
      <c r="D20" s="130">
        <v>3</v>
      </c>
      <c r="E20" s="131" t="s">
        <v>143</v>
      </c>
      <c r="F20" s="132" t="s">
        <v>194</v>
      </c>
      <c r="G20" s="132">
        <v>2020</v>
      </c>
      <c r="H20" s="131">
        <v>2020</v>
      </c>
      <c r="I20" s="134" t="s">
        <v>283</v>
      </c>
      <c r="J20" s="131" t="s">
        <v>284</v>
      </c>
      <c r="K20" s="135" t="s">
        <v>285</v>
      </c>
      <c r="L20" s="136"/>
      <c r="M20" s="136"/>
      <c r="N20" s="137"/>
    </row>
    <row r="21" spans="1:14" ht="15.75" thickBot="1">
      <c r="A21" s="272" t="s">
        <v>170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4"/>
      <c r="L21" s="138"/>
      <c r="M21" s="123"/>
      <c r="N21" s="123"/>
    </row>
    <row r="22" spans="1:14" ht="63.75">
      <c r="A22" s="139" t="s">
        <v>76</v>
      </c>
      <c r="B22" s="139">
        <v>2</v>
      </c>
      <c r="C22" s="139" t="s">
        <v>74</v>
      </c>
      <c r="D22" s="139"/>
      <c r="E22" s="140" t="s">
        <v>100</v>
      </c>
      <c r="F22" s="141" t="s">
        <v>286</v>
      </c>
      <c r="G22" s="142">
        <v>2020</v>
      </c>
      <c r="H22" s="142">
        <v>2020</v>
      </c>
      <c r="I22" s="275"/>
      <c r="J22" s="275"/>
      <c r="K22" s="275"/>
      <c r="L22" s="254"/>
      <c r="M22" s="254"/>
      <c r="N22" s="254"/>
    </row>
    <row r="23" spans="1:14" ht="63.75">
      <c r="A23" s="251" t="s">
        <v>76</v>
      </c>
      <c r="B23" s="251">
        <v>2</v>
      </c>
      <c r="C23" s="251" t="s">
        <v>74</v>
      </c>
      <c r="D23" s="276">
        <v>1</v>
      </c>
      <c r="E23" s="143" t="s">
        <v>171</v>
      </c>
      <c r="F23" s="267" t="s">
        <v>286</v>
      </c>
      <c r="G23" s="277">
        <v>2020</v>
      </c>
      <c r="H23" s="277">
        <v>2020</v>
      </c>
      <c r="I23" s="255" t="s">
        <v>172</v>
      </c>
      <c r="J23" s="144" t="s">
        <v>287</v>
      </c>
      <c r="K23" s="269"/>
      <c r="L23" s="269"/>
      <c r="M23" s="269"/>
      <c r="N23" s="269"/>
    </row>
    <row r="24" spans="1:14">
      <c r="A24" s="251"/>
      <c r="B24" s="251"/>
      <c r="C24" s="251"/>
      <c r="D24" s="276"/>
      <c r="E24" s="145" t="s">
        <v>173</v>
      </c>
      <c r="F24" s="267"/>
      <c r="G24" s="278"/>
      <c r="H24" s="278"/>
      <c r="I24" s="280"/>
      <c r="J24" s="146" t="s">
        <v>288</v>
      </c>
      <c r="K24" s="269"/>
      <c r="L24" s="269"/>
      <c r="M24" s="269"/>
      <c r="N24" s="269"/>
    </row>
    <row r="25" spans="1:14" ht="25.5">
      <c r="A25" s="251"/>
      <c r="B25" s="251"/>
      <c r="C25" s="251"/>
      <c r="D25" s="276"/>
      <c r="E25" s="145" t="s">
        <v>289</v>
      </c>
      <c r="F25" s="267"/>
      <c r="G25" s="279"/>
      <c r="H25" s="279"/>
      <c r="I25" s="256"/>
      <c r="J25" s="146"/>
      <c r="K25" s="269"/>
      <c r="L25" s="269"/>
      <c r="M25" s="269"/>
      <c r="N25" s="269"/>
    </row>
    <row r="26" spans="1:14">
      <c r="A26" s="251" t="s">
        <v>76</v>
      </c>
      <c r="B26" s="251">
        <v>2</v>
      </c>
      <c r="C26" s="251" t="s">
        <v>74</v>
      </c>
      <c r="D26" s="251">
        <v>2</v>
      </c>
      <c r="E26" s="255" t="s">
        <v>174</v>
      </c>
      <c r="F26" s="253" t="s">
        <v>286</v>
      </c>
      <c r="G26" s="253">
        <v>2020</v>
      </c>
      <c r="H26" s="253">
        <v>2020</v>
      </c>
      <c r="I26" s="255" t="s">
        <v>175</v>
      </c>
      <c r="J26" s="268" t="s">
        <v>290</v>
      </c>
      <c r="K26" s="269"/>
      <c r="L26" s="269"/>
      <c r="M26" s="269"/>
      <c r="N26" s="269"/>
    </row>
    <row r="27" spans="1:14">
      <c r="A27" s="251"/>
      <c r="B27" s="251"/>
      <c r="C27" s="251"/>
      <c r="D27" s="251"/>
      <c r="E27" s="256"/>
      <c r="F27" s="253"/>
      <c r="G27" s="253"/>
      <c r="H27" s="253"/>
      <c r="I27" s="256"/>
      <c r="J27" s="268"/>
      <c r="K27" s="269"/>
      <c r="L27" s="269"/>
      <c r="M27" s="269"/>
      <c r="N27" s="269"/>
    </row>
    <row r="28" spans="1:14">
      <c r="A28" s="251" t="s">
        <v>76</v>
      </c>
      <c r="B28" s="251">
        <v>2</v>
      </c>
      <c r="C28" s="251" t="s">
        <v>74</v>
      </c>
      <c r="D28" s="251">
        <v>3</v>
      </c>
      <c r="E28" s="254" t="s">
        <v>146</v>
      </c>
      <c r="F28" s="253" t="s">
        <v>286</v>
      </c>
      <c r="G28" s="253">
        <v>2020</v>
      </c>
      <c r="H28" s="253">
        <v>2020</v>
      </c>
      <c r="I28" s="254" t="s">
        <v>176</v>
      </c>
      <c r="J28" s="271" t="s">
        <v>291</v>
      </c>
      <c r="K28" s="254"/>
      <c r="L28" s="254"/>
      <c r="M28" s="254"/>
      <c r="N28" s="254"/>
    </row>
    <row r="29" spans="1:14" ht="15" customHeight="1">
      <c r="A29" s="251"/>
      <c r="B29" s="251"/>
      <c r="C29" s="251"/>
      <c r="D29" s="251"/>
      <c r="E29" s="254"/>
      <c r="F29" s="253"/>
      <c r="G29" s="253"/>
      <c r="H29" s="253"/>
      <c r="I29" s="254"/>
      <c r="J29" s="271"/>
      <c r="K29" s="254"/>
      <c r="L29" s="254"/>
      <c r="M29" s="254"/>
      <c r="N29" s="254"/>
    </row>
    <row r="30" spans="1:14" ht="120.75" customHeight="1">
      <c r="A30" s="251"/>
      <c r="B30" s="251"/>
      <c r="C30" s="251"/>
      <c r="D30" s="251"/>
      <c r="E30" s="254"/>
      <c r="F30" s="253"/>
      <c r="G30" s="253"/>
      <c r="H30" s="253"/>
      <c r="I30" s="254"/>
      <c r="J30" s="271"/>
      <c r="K30" s="254"/>
      <c r="L30" s="254"/>
      <c r="M30" s="254"/>
      <c r="N30" s="254"/>
    </row>
    <row r="31" spans="1:14" ht="15" customHeight="1">
      <c r="A31" s="125" t="s">
        <v>76</v>
      </c>
      <c r="B31" s="125">
        <v>2</v>
      </c>
      <c r="C31" s="125" t="s">
        <v>48</v>
      </c>
      <c r="D31" s="125"/>
      <c r="E31" s="147" t="s">
        <v>177</v>
      </c>
      <c r="F31" s="124" t="s">
        <v>292</v>
      </c>
      <c r="G31" s="124">
        <v>2020</v>
      </c>
      <c r="H31" s="124">
        <v>2020</v>
      </c>
      <c r="I31" s="126" t="s">
        <v>178</v>
      </c>
      <c r="J31" s="148" t="s">
        <v>293</v>
      </c>
      <c r="K31" s="254" t="s">
        <v>294</v>
      </c>
      <c r="L31" s="254"/>
      <c r="M31" s="254"/>
      <c r="N31" s="254"/>
    </row>
    <row r="32" spans="1:14" ht="15" customHeight="1">
      <c r="A32" s="125" t="s">
        <v>76</v>
      </c>
      <c r="B32" s="125" t="s">
        <v>19</v>
      </c>
      <c r="C32" s="125" t="s">
        <v>48</v>
      </c>
      <c r="D32" s="125"/>
      <c r="E32" s="147" t="s">
        <v>103</v>
      </c>
      <c r="F32" s="124" t="s">
        <v>179</v>
      </c>
      <c r="G32" s="124">
        <v>2020</v>
      </c>
      <c r="H32" s="149">
        <v>2020</v>
      </c>
      <c r="I32" s="126" t="s">
        <v>181</v>
      </c>
      <c r="J32" s="150" t="s">
        <v>295</v>
      </c>
      <c r="K32" s="254"/>
      <c r="L32" s="254"/>
      <c r="M32" s="254"/>
      <c r="N32" s="254"/>
    </row>
    <row r="33" spans="1:14" ht="94.5" customHeight="1">
      <c r="A33" s="125" t="s">
        <v>76</v>
      </c>
      <c r="B33" s="124">
        <v>3</v>
      </c>
      <c r="C33" s="123"/>
      <c r="D33" s="124"/>
      <c r="E33" s="250" t="s">
        <v>296</v>
      </c>
      <c r="F33" s="250"/>
      <c r="G33" s="250"/>
      <c r="H33" s="250"/>
      <c r="I33" s="281"/>
      <c r="J33" s="281"/>
      <c r="K33" s="281"/>
      <c r="L33" s="281"/>
      <c r="M33" s="281"/>
      <c r="N33" s="281"/>
    </row>
    <row r="34" spans="1:14" ht="63.75">
      <c r="A34" s="125" t="s">
        <v>76</v>
      </c>
      <c r="B34" s="124">
        <v>3</v>
      </c>
      <c r="C34" s="125" t="s">
        <v>74</v>
      </c>
      <c r="D34" s="151"/>
      <c r="E34" s="152" t="s">
        <v>106</v>
      </c>
      <c r="F34" s="124" t="s">
        <v>194</v>
      </c>
      <c r="G34" s="124">
        <v>2020</v>
      </c>
      <c r="H34" s="152">
        <v>2020</v>
      </c>
      <c r="I34" s="152"/>
      <c r="J34" s="153"/>
      <c r="K34" s="154"/>
      <c r="L34" s="155"/>
      <c r="M34" s="155"/>
      <c r="N34" s="156"/>
    </row>
    <row r="35" spans="1:14" ht="38.25">
      <c r="A35" s="251" t="s">
        <v>76</v>
      </c>
      <c r="B35" s="251">
        <v>3</v>
      </c>
      <c r="C35" s="251" t="s">
        <v>74</v>
      </c>
      <c r="D35" s="276" t="s">
        <v>18</v>
      </c>
      <c r="E35" s="143" t="s">
        <v>196</v>
      </c>
      <c r="F35" s="267" t="s">
        <v>197</v>
      </c>
      <c r="G35" s="253">
        <v>2020</v>
      </c>
      <c r="H35" s="277">
        <v>2020</v>
      </c>
      <c r="I35" s="269" t="s">
        <v>198</v>
      </c>
      <c r="J35" s="282" t="s">
        <v>297</v>
      </c>
      <c r="K35" s="242" t="s">
        <v>199</v>
      </c>
      <c r="L35" s="243"/>
      <c r="M35" s="243"/>
      <c r="N35" s="257"/>
    </row>
    <row r="36" spans="1:14">
      <c r="A36" s="251"/>
      <c r="B36" s="251"/>
      <c r="C36" s="251"/>
      <c r="D36" s="276"/>
      <c r="E36" s="145" t="s">
        <v>200</v>
      </c>
      <c r="F36" s="267"/>
      <c r="G36" s="253"/>
      <c r="H36" s="278"/>
      <c r="I36" s="269"/>
      <c r="J36" s="283"/>
      <c r="K36" s="244"/>
      <c r="L36" s="245"/>
      <c r="M36" s="245"/>
      <c r="N36" s="258"/>
    </row>
    <row r="37" spans="1:14">
      <c r="A37" s="251"/>
      <c r="B37" s="251"/>
      <c r="C37" s="251"/>
      <c r="D37" s="276"/>
      <c r="E37" s="145" t="s">
        <v>201</v>
      </c>
      <c r="F37" s="267"/>
      <c r="G37" s="253"/>
      <c r="H37" s="278"/>
      <c r="I37" s="269"/>
      <c r="J37" s="283"/>
      <c r="K37" s="244"/>
      <c r="L37" s="245"/>
      <c r="M37" s="245"/>
      <c r="N37" s="258"/>
    </row>
    <row r="38" spans="1:14">
      <c r="A38" s="251"/>
      <c r="B38" s="251"/>
      <c r="C38" s="251"/>
      <c r="D38" s="276"/>
      <c r="E38" s="145"/>
      <c r="F38" s="267"/>
      <c r="G38" s="253"/>
      <c r="H38" s="279"/>
      <c r="I38" s="269"/>
      <c r="J38" s="284"/>
      <c r="K38" s="246"/>
      <c r="L38" s="247"/>
      <c r="M38" s="247"/>
      <c r="N38" s="259"/>
    </row>
    <row r="39" spans="1:14" ht="38.25">
      <c r="A39" s="251" t="s">
        <v>76</v>
      </c>
      <c r="B39" s="251">
        <v>3</v>
      </c>
      <c r="C39" s="251" t="s">
        <v>74</v>
      </c>
      <c r="D39" s="276">
        <v>2</v>
      </c>
      <c r="E39" s="143" t="s">
        <v>202</v>
      </c>
      <c r="F39" s="267" t="s">
        <v>197</v>
      </c>
      <c r="G39" s="253">
        <v>2020</v>
      </c>
      <c r="H39" s="277">
        <v>2020</v>
      </c>
      <c r="I39" s="254" t="s">
        <v>203</v>
      </c>
      <c r="J39" s="255" t="s">
        <v>298</v>
      </c>
      <c r="K39" s="242"/>
      <c r="L39" s="243"/>
      <c r="M39" s="243"/>
      <c r="N39" s="257"/>
    </row>
    <row r="40" spans="1:14">
      <c r="A40" s="251"/>
      <c r="B40" s="251"/>
      <c r="C40" s="251"/>
      <c r="D40" s="276"/>
      <c r="E40" s="145" t="s">
        <v>204</v>
      </c>
      <c r="F40" s="267"/>
      <c r="G40" s="253"/>
      <c r="H40" s="278"/>
      <c r="I40" s="254"/>
      <c r="J40" s="280"/>
      <c r="K40" s="244"/>
      <c r="L40" s="245"/>
      <c r="M40" s="245"/>
      <c r="N40" s="258"/>
    </row>
    <row r="41" spans="1:14">
      <c r="A41" s="251"/>
      <c r="B41" s="251"/>
      <c r="C41" s="251"/>
      <c r="D41" s="276"/>
      <c r="E41" s="145" t="s">
        <v>205</v>
      </c>
      <c r="F41" s="267"/>
      <c r="G41" s="253"/>
      <c r="H41" s="278"/>
      <c r="I41" s="254"/>
      <c r="J41" s="280"/>
      <c r="K41" s="244"/>
      <c r="L41" s="245"/>
      <c r="M41" s="245"/>
      <c r="N41" s="258"/>
    </row>
    <row r="42" spans="1:14" ht="25.5">
      <c r="A42" s="251"/>
      <c r="B42" s="251"/>
      <c r="C42" s="251"/>
      <c r="D42" s="276"/>
      <c r="E42" s="157" t="s">
        <v>206</v>
      </c>
      <c r="F42" s="267"/>
      <c r="G42" s="253"/>
      <c r="H42" s="279"/>
      <c r="I42" s="254"/>
      <c r="J42" s="256"/>
      <c r="K42" s="246"/>
      <c r="L42" s="247"/>
      <c r="M42" s="247"/>
      <c r="N42" s="259"/>
    </row>
    <row r="43" spans="1:14" ht="165.75">
      <c r="A43" s="125" t="s">
        <v>76</v>
      </c>
      <c r="B43" s="125">
        <v>3</v>
      </c>
      <c r="C43" s="125" t="s">
        <v>74</v>
      </c>
      <c r="D43" s="125">
        <v>3</v>
      </c>
      <c r="E43" s="157" t="s">
        <v>207</v>
      </c>
      <c r="F43" s="124" t="s">
        <v>197</v>
      </c>
      <c r="G43" s="124">
        <v>2020</v>
      </c>
      <c r="H43" s="124">
        <v>2020</v>
      </c>
      <c r="I43" s="126" t="s">
        <v>299</v>
      </c>
      <c r="J43" s="126" t="s">
        <v>300</v>
      </c>
      <c r="K43" s="260"/>
      <c r="L43" s="261"/>
      <c r="M43" s="261"/>
      <c r="N43" s="267"/>
    </row>
    <row r="44" spans="1:14">
      <c r="A44" s="125" t="s">
        <v>76</v>
      </c>
      <c r="B44" s="125">
        <v>4</v>
      </c>
      <c r="C44" s="125"/>
      <c r="D44" s="125"/>
      <c r="E44" s="250" t="s">
        <v>209</v>
      </c>
      <c r="F44" s="250"/>
      <c r="G44" s="250"/>
      <c r="H44" s="250"/>
      <c r="I44" s="281"/>
      <c r="J44" s="281"/>
      <c r="K44" s="281"/>
      <c r="L44" s="281"/>
      <c r="M44" s="281"/>
      <c r="N44" s="281"/>
    </row>
    <row r="45" spans="1:14" ht="267.75">
      <c r="A45" s="125" t="s">
        <v>76</v>
      </c>
      <c r="B45" s="125">
        <v>4</v>
      </c>
      <c r="C45" s="125" t="s">
        <v>74</v>
      </c>
      <c r="D45" s="125"/>
      <c r="E45" s="147" t="s">
        <v>210</v>
      </c>
      <c r="F45" s="124" t="s">
        <v>211</v>
      </c>
      <c r="G45" s="124">
        <v>2020</v>
      </c>
      <c r="H45" s="124">
        <v>2020</v>
      </c>
      <c r="I45" s="150" t="s">
        <v>212</v>
      </c>
      <c r="J45" s="128" t="s">
        <v>301</v>
      </c>
      <c r="K45" s="261"/>
      <c r="L45" s="261"/>
      <c r="M45" s="261"/>
      <c r="N45" s="158"/>
    </row>
    <row r="46" spans="1:14" ht="255">
      <c r="A46" s="125" t="s">
        <v>76</v>
      </c>
      <c r="B46" s="125" t="s">
        <v>109</v>
      </c>
      <c r="C46" s="125" t="s">
        <v>74</v>
      </c>
      <c r="D46" s="125">
        <v>1</v>
      </c>
      <c r="E46" s="126" t="s">
        <v>213</v>
      </c>
      <c r="F46" s="124" t="s">
        <v>214</v>
      </c>
      <c r="G46" s="124">
        <v>2020</v>
      </c>
      <c r="H46" s="124">
        <v>2020</v>
      </c>
      <c r="I46" s="126" t="s">
        <v>215</v>
      </c>
      <c r="J46" s="159" t="s">
        <v>302</v>
      </c>
      <c r="K46" s="244" t="s">
        <v>216</v>
      </c>
      <c r="L46" s="245"/>
      <c r="M46" s="245"/>
      <c r="N46" s="258"/>
    </row>
    <row r="47" spans="1:14">
      <c r="A47" s="251" t="s">
        <v>76</v>
      </c>
      <c r="B47" s="251" t="s">
        <v>109</v>
      </c>
      <c r="C47" s="251" t="s">
        <v>74</v>
      </c>
      <c r="D47" s="251" t="s">
        <v>19</v>
      </c>
      <c r="E47" s="254" t="s">
        <v>217</v>
      </c>
      <c r="F47" s="253" t="s">
        <v>218</v>
      </c>
      <c r="G47" s="253">
        <v>2020</v>
      </c>
      <c r="H47" s="253">
        <v>2020</v>
      </c>
      <c r="I47" s="254" t="s">
        <v>219</v>
      </c>
      <c r="J47" s="255" t="s">
        <v>303</v>
      </c>
      <c r="K47" s="242" t="s">
        <v>220</v>
      </c>
      <c r="L47" s="243"/>
      <c r="M47" s="243"/>
      <c r="N47" s="257"/>
    </row>
    <row r="48" spans="1:14">
      <c r="A48" s="251"/>
      <c r="B48" s="251"/>
      <c r="C48" s="251"/>
      <c r="D48" s="251"/>
      <c r="E48" s="254"/>
      <c r="F48" s="253"/>
      <c r="G48" s="253"/>
      <c r="H48" s="253"/>
      <c r="I48" s="254"/>
      <c r="J48" s="280"/>
      <c r="K48" s="244"/>
      <c r="L48" s="245"/>
      <c r="M48" s="245"/>
      <c r="N48" s="258"/>
    </row>
    <row r="49" spans="1:14">
      <c r="A49" s="251"/>
      <c r="B49" s="251"/>
      <c r="C49" s="251"/>
      <c r="D49" s="251"/>
      <c r="E49" s="254"/>
      <c r="F49" s="253"/>
      <c r="G49" s="253"/>
      <c r="H49" s="253"/>
      <c r="I49" s="254"/>
      <c r="J49" s="280"/>
      <c r="K49" s="244"/>
      <c r="L49" s="245"/>
      <c r="M49" s="245"/>
      <c r="N49" s="258"/>
    </row>
    <row r="50" spans="1:14">
      <c r="A50" s="251"/>
      <c r="B50" s="251"/>
      <c r="C50" s="251"/>
      <c r="D50" s="251"/>
      <c r="E50" s="254"/>
      <c r="F50" s="253"/>
      <c r="G50" s="253"/>
      <c r="H50" s="253"/>
      <c r="I50" s="254"/>
      <c r="J50" s="256"/>
      <c r="K50" s="246"/>
      <c r="L50" s="247"/>
      <c r="M50" s="247"/>
      <c r="N50" s="259"/>
    </row>
    <row r="51" spans="1:14" ht="89.25">
      <c r="A51" s="125" t="s">
        <v>76</v>
      </c>
      <c r="B51" s="125">
        <v>4</v>
      </c>
      <c r="C51" s="125" t="s">
        <v>48</v>
      </c>
      <c r="D51" s="125"/>
      <c r="E51" s="126" t="s">
        <v>221</v>
      </c>
      <c r="F51" s="124" t="s">
        <v>222</v>
      </c>
      <c r="G51" s="124">
        <v>2020</v>
      </c>
      <c r="H51" s="124">
        <v>2020</v>
      </c>
      <c r="I51" s="126" t="s">
        <v>223</v>
      </c>
      <c r="J51" s="160"/>
      <c r="K51" s="260"/>
      <c r="L51" s="261"/>
      <c r="M51" s="261"/>
      <c r="N51" s="161"/>
    </row>
    <row r="52" spans="1:14" ht="191.25">
      <c r="A52" s="125" t="s">
        <v>76</v>
      </c>
      <c r="B52" s="125" t="s">
        <v>109</v>
      </c>
      <c r="C52" s="125" t="s">
        <v>48</v>
      </c>
      <c r="D52" s="125">
        <v>1</v>
      </c>
      <c r="E52" s="126" t="s">
        <v>304</v>
      </c>
      <c r="F52" s="124" t="s">
        <v>305</v>
      </c>
      <c r="G52" s="124">
        <v>2020</v>
      </c>
      <c r="H52" s="124">
        <v>2020</v>
      </c>
      <c r="I52" s="133" t="s">
        <v>306</v>
      </c>
      <c r="J52" s="160" t="s">
        <v>307</v>
      </c>
      <c r="K52" s="260"/>
      <c r="L52" s="261"/>
      <c r="M52" s="261"/>
      <c r="N52" s="161"/>
    </row>
    <row r="53" spans="1:14" ht="267.75">
      <c r="A53" s="125" t="s">
        <v>76</v>
      </c>
      <c r="B53" s="125">
        <v>4</v>
      </c>
      <c r="C53" s="125" t="s">
        <v>48</v>
      </c>
      <c r="D53" s="125">
        <v>2</v>
      </c>
      <c r="E53" s="126" t="s">
        <v>308</v>
      </c>
      <c r="F53" s="124" t="s">
        <v>305</v>
      </c>
      <c r="G53" s="124">
        <v>2020</v>
      </c>
      <c r="H53" s="124">
        <v>2020</v>
      </c>
      <c r="I53" s="133" t="s">
        <v>309</v>
      </c>
      <c r="J53" s="160" t="s">
        <v>310</v>
      </c>
      <c r="K53" s="151"/>
      <c r="L53" s="162"/>
      <c r="M53" s="162"/>
      <c r="N53" s="161"/>
    </row>
    <row r="54" spans="1:14">
      <c r="A54" s="125" t="s">
        <v>76</v>
      </c>
      <c r="B54" s="125">
        <v>5</v>
      </c>
      <c r="C54" s="125"/>
      <c r="D54" s="125"/>
      <c r="E54" s="262" t="s">
        <v>311</v>
      </c>
      <c r="F54" s="263"/>
      <c r="G54" s="263"/>
      <c r="H54" s="263"/>
      <c r="I54" s="263"/>
      <c r="J54" s="263"/>
      <c r="K54" s="263"/>
      <c r="L54" s="162"/>
      <c r="M54" s="162"/>
      <c r="N54" s="161"/>
    </row>
    <row r="55" spans="1:14" ht="242.25">
      <c r="A55" s="125" t="s">
        <v>76</v>
      </c>
      <c r="B55" s="125">
        <v>5</v>
      </c>
      <c r="C55" s="125" t="s">
        <v>74</v>
      </c>
      <c r="D55" s="125"/>
      <c r="E55" s="126" t="s">
        <v>118</v>
      </c>
      <c r="F55" s="124" t="s">
        <v>224</v>
      </c>
      <c r="G55" s="124">
        <v>2020</v>
      </c>
      <c r="H55" s="124">
        <v>2020</v>
      </c>
      <c r="I55" s="133" t="s">
        <v>312</v>
      </c>
      <c r="J55" s="163" t="s">
        <v>313</v>
      </c>
      <c r="K55" s="151"/>
      <c r="L55" s="162"/>
      <c r="M55" s="162"/>
      <c r="N55" s="161"/>
    </row>
    <row r="56" spans="1:14" ht="15" customHeight="1">
      <c r="A56" s="125" t="s">
        <v>76</v>
      </c>
      <c r="B56" s="125">
        <v>5</v>
      </c>
      <c r="C56" s="125" t="s">
        <v>48</v>
      </c>
      <c r="D56" s="125"/>
      <c r="E56" s="126" t="s">
        <v>314</v>
      </c>
      <c r="F56" s="124" t="s">
        <v>224</v>
      </c>
      <c r="G56" s="124">
        <v>2020</v>
      </c>
      <c r="H56" s="124">
        <v>2020</v>
      </c>
      <c r="I56" s="133" t="s">
        <v>315</v>
      </c>
      <c r="J56" s="163" t="s">
        <v>225</v>
      </c>
      <c r="K56" s="151"/>
      <c r="L56" s="162"/>
      <c r="M56" s="162"/>
      <c r="N56" s="161"/>
    </row>
    <row r="57" spans="1:14" ht="15" customHeight="1">
      <c r="A57" s="125" t="s">
        <v>76</v>
      </c>
      <c r="B57" s="125">
        <v>5</v>
      </c>
      <c r="C57" s="125" t="s">
        <v>76</v>
      </c>
      <c r="D57" s="125"/>
      <c r="E57" s="126" t="s">
        <v>79</v>
      </c>
      <c r="F57" s="124" t="s">
        <v>224</v>
      </c>
      <c r="G57" s="124">
        <v>2020</v>
      </c>
      <c r="H57" s="124">
        <v>2020</v>
      </c>
      <c r="I57" s="133"/>
      <c r="J57" s="160"/>
      <c r="K57" s="151"/>
      <c r="L57" s="162"/>
      <c r="M57" s="162"/>
      <c r="N57" s="161"/>
    </row>
    <row r="58" spans="1:14" ht="15" customHeight="1">
      <c r="A58" s="125" t="s">
        <v>76</v>
      </c>
      <c r="B58" s="125">
        <v>5</v>
      </c>
      <c r="C58" s="125" t="s">
        <v>76</v>
      </c>
      <c r="D58" s="125">
        <v>1</v>
      </c>
      <c r="E58" s="126" t="s">
        <v>316</v>
      </c>
      <c r="F58" s="124" t="s">
        <v>224</v>
      </c>
      <c r="G58" s="124">
        <v>2020</v>
      </c>
      <c r="H58" s="124">
        <v>2020</v>
      </c>
      <c r="I58" s="133" t="s">
        <v>317</v>
      </c>
      <c r="J58" s="163" t="s">
        <v>226</v>
      </c>
      <c r="K58" s="151"/>
      <c r="L58" s="162"/>
      <c r="M58" s="162"/>
      <c r="N58" s="161"/>
    </row>
    <row r="59" spans="1:14" ht="15" customHeight="1">
      <c r="A59" s="125" t="s">
        <v>76</v>
      </c>
      <c r="B59" s="125">
        <v>5</v>
      </c>
      <c r="C59" s="125" t="s">
        <v>76</v>
      </c>
      <c r="D59" s="125">
        <v>2</v>
      </c>
      <c r="E59" s="126" t="s">
        <v>318</v>
      </c>
      <c r="F59" s="124" t="s">
        <v>224</v>
      </c>
      <c r="G59" s="124">
        <v>2020</v>
      </c>
      <c r="H59" s="124">
        <v>2020</v>
      </c>
      <c r="I59" s="133" t="s">
        <v>319</v>
      </c>
      <c r="J59" s="163" t="s">
        <v>226</v>
      </c>
      <c r="K59" s="151"/>
      <c r="L59" s="162"/>
      <c r="M59" s="162"/>
      <c r="N59" s="161"/>
    </row>
    <row r="60" spans="1:14" ht="127.5">
      <c r="A60" s="125" t="s">
        <v>76</v>
      </c>
      <c r="B60" s="125">
        <v>5</v>
      </c>
      <c r="C60" s="125" t="s">
        <v>76</v>
      </c>
      <c r="D60" s="125">
        <v>3</v>
      </c>
      <c r="E60" s="126" t="s">
        <v>320</v>
      </c>
      <c r="F60" s="124" t="s">
        <v>224</v>
      </c>
      <c r="G60" s="124">
        <v>2020</v>
      </c>
      <c r="H60" s="124">
        <v>2020</v>
      </c>
      <c r="I60" s="133" t="s">
        <v>321</v>
      </c>
      <c r="J60" s="163" t="s">
        <v>226</v>
      </c>
      <c r="K60" s="151"/>
      <c r="L60" s="162"/>
      <c r="M60" s="162"/>
      <c r="N60" s="161"/>
    </row>
    <row r="61" spans="1:14" ht="242.25">
      <c r="A61" s="125" t="s">
        <v>76</v>
      </c>
      <c r="B61" s="125">
        <v>5</v>
      </c>
      <c r="C61" s="125" t="s">
        <v>76</v>
      </c>
      <c r="D61" s="125">
        <v>4</v>
      </c>
      <c r="E61" s="126" t="s">
        <v>322</v>
      </c>
      <c r="F61" s="124" t="s">
        <v>224</v>
      </c>
      <c r="G61" s="124">
        <v>2020</v>
      </c>
      <c r="H61" s="124">
        <v>2020</v>
      </c>
      <c r="I61" s="133" t="s">
        <v>323</v>
      </c>
      <c r="J61" s="163" t="s">
        <v>226</v>
      </c>
      <c r="K61" s="151"/>
      <c r="L61" s="162"/>
      <c r="M61" s="162"/>
      <c r="N61" s="161"/>
    </row>
    <row r="62" spans="1:14" ht="102">
      <c r="A62" s="125" t="s">
        <v>76</v>
      </c>
      <c r="B62" s="125">
        <v>5</v>
      </c>
      <c r="C62" s="125" t="s">
        <v>77</v>
      </c>
      <c r="D62" s="125"/>
      <c r="E62" s="126" t="s">
        <v>126</v>
      </c>
      <c r="F62" s="124" t="s">
        <v>324</v>
      </c>
      <c r="G62" s="124">
        <v>2020</v>
      </c>
      <c r="H62" s="124">
        <v>2020</v>
      </c>
      <c r="I62" s="133"/>
      <c r="J62" s="160"/>
      <c r="K62" s="151"/>
      <c r="L62" s="162"/>
      <c r="M62" s="162"/>
      <c r="N62" s="161"/>
    </row>
    <row r="63" spans="1:14" ht="229.5">
      <c r="A63" s="125" t="s">
        <v>76</v>
      </c>
      <c r="B63" s="125">
        <v>5</v>
      </c>
      <c r="C63" s="125" t="s">
        <v>77</v>
      </c>
      <c r="D63" s="125">
        <v>1</v>
      </c>
      <c r="E63" s="126" t="s">
        <v>325</v>
      </c>
      <c r="F63" s="124" t="s">
        <v>324</v>
      </c>
      <c r="G63" s="124">
        <v>2020</v>
      </c>
      <c r="H63" s="124">
        <v>2020</v>
      </c>
      <c r="I63" s="133" t="s">
        <v>326</v>
      </c>
      <c r="J63" s="160" t="s">
        <v>327</v>
      </c>
      <c r="K63" s="151"/>
      <c r="L63" s="162"/>
      <c r="M63" s="162"/>
      <c r="N63" s="161"/>
    </row>
    <row r="64" spans="1:14" ht="102">
      <c r="A64" s="125" t="s">
        <v>76</v>
      </c>
      <c r="B64" s="125">
        <v>5</v>
      </c>
      <c r="C64" s="125" t="s">
        <v>77</v>
      </c>
      <c r="D64" s="125">
        <v>2</v>
      </c>
      <c r="E64" s="126" t="s">
        <v>328</v>
      </c>
      <c r="F64" s="124" t="s">
        <v>324</v>
      </c>
      <c r="G64" s="124">
        <v>2020</v>
      </c>
      <c r="H64" s="124">
        <v>2020</v>
      </c>
      <c r="I64" s="133" t="s">
        <v>329</v>
      </c>
      <c r="J64" s="160" t="s">
        <v>330</v>
      </c>
      <c r="K64" s="151"/>
      <c r="L64" s="162"/>
      <c r="M64" s="162"/>
      <c r="N64" s="161"/>
    </row>
    <row r="65" spans="1:14" ht="140.25">
      <c r="A65" s="125" t="s">
        <v>76</v>
      </c>
      <c r="B65" s="125">
        <v>5</v>
      </c>
      <c r="C65" s="125" t="s">
        <v>77</v>
      </c>
      <c r="D65" s="125">
        <v>3</v>
      </c>
      <c r="E65" s="126" t="s">
        <v>331</v>
      </c>
      <c r="F65" s="124" t="s">
        <v>324</v>
      </c>
      <c r="G65" s="124">
        <v>2020</v>
      </c>
      <c r="H65" s="124">
        <v>2020</v>
      </c>
      <c r="I65" s="133" t="s">
        <v>332</v>
      </c>
      <c r="J65" s="126" t="s">
        <v>333</v>
      </c>
      <c r="K65" s="151"/>
      <c r="L65" s="162"/>
      <c r="M65" s="162"/>
      <c r="N65" s="161"/>
    </row>
    <row r="66" spans="1:14" ht="63.75">
      <c r="A66" s="125" t="s">
        <v>76</v>
      </c>
      <c r="B66" s="125">
        <v>5</v>
      </c>
      <c r="C66" s="125" t="s">
        <v>78</v>
      </c>
      <c r="D66" s="125"/>
      <c r="E66" s="126" t="s">
        <v>334</v>
      </c>
      <c r="F66" s="124" t="s">
        <v>194</v>
      </c>
      <c r="G66" s="124">
        <v>2020</v>
      </c>
      <c r="H66" s="124">
        <v>2020</v>
      </c>
      <c r="I66" s="133"/>
      <c r="J66" s="160"/>
      <c r="K66" s="151"/>
      <c r="L66" s="162"/>
      <c r="M66" s="162"/>
      <c r="N66" s="161"/>
    </row>
    <row r="67" spans="1:14" ht="153">
      <c r="A67" s="125" t="s">
        <v>76</v>
      </c>
      <c r="B67" s="125">
        <v>5</v>
      </c>
      <c r="C67" s="125" t="s">
        <v>78</v>
      </c>
      <c r="D67" s="125">
        <v>1</v>
      </c>
      <c r="E67" s="126" t="s">
        <v>335</v>
      </c>
      <c r="F67" s="124" t="s">
        <v>194</v>
      </c>
      <c r="G67" s="124">
        <v>2020</v>
      </c>
      <c r="H67" s="124">
        <v>2020</v>
      </c>
      <c r="I67" s="133" t="s">
        <v>195</v>
      </c>
      <c r="J67" s="160" t="s">
        <v>336</v>
      </c>
      <c r="K67" s="151"/>
      <c r="L67" s="162"/>
      <c r="M67" s="162"/>
      <c r="N67" s="161"/>
    </row>
    <row r="68" spans="1:14" ht="153">
      <c r="A68" s="125" t="s">
        <v>76</v>
      </c>
      <c r="B68" s="125">
        <v>5</v>
      </c>
      <c r="C68" s="125" t="s">
        <v>78</v>
      </c>
      <c r="D68" s="125">
        <v>2</v>
      </c>
      <c r="E68" s="126" t="s">
        <v>180</v>
      </c>
      <c r="F68" s="124" t="s">
        <v>194</v>
      </c>
      <c r="G68" s="124">
        <v>2020</v>
      </c>
      <c r="H68" s="124">
        <v>2020</v>
      </c>
      <c r="I68" s="133" t="s">
        <v>337</v>
      </c>
      <c r="J68" s="160" t="s">
        <v>338</v>
      </c>
      <c r="K68" s="151"/>
      <c r="L68" s="162"/>
      <c r="M68" s="162"/>
      <c r="N68" s="161"/>
    </row>
    <row r="69" spans="1:14" ht="140.25">
      <c r="A69" s="125" t="s">
        <v>76</v>
      </c>
      <c r="B69" s="125">
        <v>5</v>
      </c>
      <c r="C69" s="125" t="s">
        <v>78</v>
      </c>
      <c r="D69" s="125">
        <v>3</v>
      </c>
      <c r="E69" s="126" t="s">
        <v>339</v>
      </c>
      <c r="F69" s="124" t="s">
        <v>194</v>
      </c>
      <c r="G69" s="124">
        <v>2020</v>
      </c>
      <c r="H69" s="124">
        <v>2020</v>
      </c>
      <c r="I69" s="133" t="s">
        <v>208</v>
      </c>
      <c r="J69" s="160" t="s">
        <v>340</v>
      </c>
      <c r="K69" s="151"/>
      <c r="L69" s="162"/>
      <c r="M69" s="162"/>
      <c r="N69" s="161"/>
    </row>
    <row r="70" spans="1:14" ht="114.75">
      <c r="A70" s="125" t="s">
        <v>76</v>
      </c>
      <c r="B70" s="125">
        <v>1</v>
      </c>
      <c r="C70" s="125" t="s">
        <v>341</v>
      </c>
      <c r="D70" s="125"/>
      <c r="E70" s="126" t="s">
        <v>193</v>
      </c>
      <c r="F70" s="124" t="s">
        <v>194</v>
      </c>
      <c r="G70" s="124">
        <v>2020</v>
      </c>
      <c r="H70" s="124">
        <v>2020</v>
      </c>
      <c r="I70" s="133" t="s">
        <v>342</v>
      </c>
      <c r="J70" s="160" t="s">
        <v>343</v>
      </c>
      <c r="K70" s="151"/>
      <c r="L70" s="162"/>
      <c r="M70" s="162"/>
      <c r="N70" s="161"/>
    </row>
    <row r="71" spans="1:14" ht="216.75">
      <c r="A71" s="125" t="s">
        <v>76</v>
      </c>
      <c r="B71" s="125">
        <v>5</v>
      </c>
      <c r="C71" s="125" t="s">
        <v>344</v>
      </c>
      <c r="D71" s="125"/>
      <c r="E71" s="126" t="s">
        <v>227</v>
      </c>
      <c r="F71" s="124" t="s">
        <v>194</v>
      </c>
      <c r="G71" s="124">
        <v>2020</v>
      </c>
      <c r="H71" s="124">
        <v>2020</v>
      </c>
      <c r="I71" s="133" t="s">
        <v>345</v>
      </c>
      <c r="J71" s="160" t="s">
        <v>343</v>
      </c>
      <c r="K71" s="151"/>
      <c r="L71" s="162"/>
      <c r="M71" s="162"/>
      <c r="N71" s="161"/>
    </row>
    <row r="72" spans="1:14" ht="48.75" customHeight="1">
      <c r="A72" s="125" t="s">
        <v>76</v>
      </c>
      <c r="B72" s="125">
        <v>5</v>
      </c>
      <c r="C72" s="125" t="s">
        <v>93</v>
      </c>
      <c r="D72" s="125"/>
      <c r="E72" s="126" t="s">
        <v>228</v>
      </c>
      <c r="F72" s="124" t="s">
        <v>346</v>
      </c>
      <c r="G72" s="124">
        <v>2020</v>
      </c>
      <c r="H72" s="124">
        <v>2020</v>
      </c>
      <c r="I72" s="133" t="s">
        <v>347</v>
      </c>
      <c r="J72" s="163" t="s">
        <v>348</v>
      </c>
      <c r="K72" s="151"/>
      <c r="L72" s="162"/>
      <c r="M72" s="162"/>
      <c r="N72" s="161"/>
    </row>
    <row r="73" spans="1:14" ht="76.5">
      <c r="A73" s="125" t="s">
        <v>76</v>
      </c>
      <c r="B73" s="125">
        <v>5</v>
      </c>
      <c r="C73" s="125" t="s">
        <v>349</v>
      </c>
      <c r="D73" s="125"/>
      <c r="E73" s="126" t="s">
        <v>229</v>
      </c>
      <c r="F73" s="124" t="s">
        <v>194</v>
      </c>
      <c r="G73" s="124">
        <v>2020</v>
      </c>
      <c r="H73" s="124">
        <v>2020</v>
      </c>
      <c r="I73" s="133"/>
      <c r="J73" s="160"/>
      <c r="K73" s="151"/>
      <c r="L73" s="162"/>
      <c r="M73" s="162"/>
      <c r="N73" s="161"/>
    </row>
    <row r="74" spans="1:14" ht="114.75">
      <c r="A74" s="125" t="s">
        <v>76</v>
      </c>
      <c r="B74" s="125">
        <v>5</v>
      </c>
      <c r="C74" s="125" t="s">
        <v>349</v>
      </c>
      <c r="D74" s="125">
        <v>1</v>
      </c>
      <c r="E74" s="126" t="s">
        <v>230</v>
      </c>
      <c r="F74" s="124" t="s">
        <v>194</v>
      </c>
      <c r="G74" s="124">
        <v>2020</v>
      </c>
      <c r="H74" s="124">
        <v>2020</v>
      </c>
      <c r="I74" s="164" t="s">
        <v>350</v>
      </c>
      <c r="J74" s="160" t="s">
        <v>351</v>
      </c>
      <c r="K74" s="151"/>
      <c r="L74" s="162"/>
      <c r="M74" s="162"/>
      <c r="N74" s="161"/>
    </row>
    <row r="75" spans="1:14" ht="204">
      <c r="A75" s="125" t="s">
        <v>76</v>
      </c>
      <c r="B75" s="125">
        <v>5</v>
      </c>
      <c r="C75" s="125" t="s">
        <v>349</v>
      </c>
      <c r="D75" s="125">
        <v>2</v>
      </c>
      <c r="E75" s="126" t="s">
        <v>235</v>
      </c>
      <c r="F75" s="124" t="s">
        <v>194</v>
      </c>
      <c r="G75" s="124">
        <v>2020</v>
      </c>
      <c r="H75" s="124">
        <v>2020</v>
      </c>
      <c r="I75" s="133" t="s">
        <v>352</v>
      </c>
      <c r="J75" s="185" t="s">
        <v>388</v>
      </c>
      <c r="K75" s="151"/>
      <c r="L75" s="162"/>
      <c r="M75" s="162"/>
      <c r="N75" s="161"/>
    </row>
    <row r="76" spans="1:14" ht="306">
      <c r="A76" s="125" t="s">
        <v>76</v>
      </c>
      <c r="B76" s="125">
        <v>5</v>
      </c>
      <c r="C76" s="125" t="s">
        <v>349</v>
      </c>
      <c r="D76" s="125">
        <v>3</v>
      </c>
      <c r="E76" s="126" t="s">
        <v>353</v>
      </c>
      <c r="F76" s="124" t="s">
        <v>194</v>
      </c>
      <c r="G76" s="124">
        <v>2020</v>
      </c>
      <c r="H76" s="124">
        <v>2020</v>
      </c>
      <c r="I76" s="165" t="s">
        <v>354</v>
      </c>
      <c r="J76" s="160" t="s">
        <v>355</v>
      </c>
      <c r="K76" s="151"/>
      <c r="L76" s="162"/>
      <c r="M76" s="162"/>
      <c r="N76" s="161"/>
    </row>
    <row r="77" spans="1:14" ht="140.25">
      <c r="A77" s="125" t="s">
        <v>76</v>
      </c>
      <c r="B77" s="125">
        <v>5</v>
      </c>
      <c r="C77" s="125" t="s">
        <v>356</v>
      </c>
      <c r="D77" s="125"/>
      <c r="E77" s="126" t="s">
        <v>231</v>
      </c>
      <c r="F77" s="124" t="s">
        <v>194</v>
      </c>
      <c r="G77" s="124">
        <v>2020</v>
      </c>
      <c r="H77" s="124">
        <v>2020</v>
      </c>
      <c r="I77" s="133" t="s">
        <v>357</v>
      </c>
      <c r="J77" s="133" t="s">
        <v>358</v>
      </c>
      <c r="K77" s="151"/>
      <c r="L77" s="162"/>
      <c r="M77" s="162"/>
      <c r="N77" s="161"/>
    </row>
    <row r="78" spans="1:14" ht="191.25">
      <c r="A78" s="125" t="s">
        <v>76</v>
      </c>
      <c r="B78" s="125">
        <v>5</v>
      </c>
      <c r="C78" s="125" t="s">
        <v>359</v>
      </c>
      <c r="D78" s="125"/>
      <c r="E78" s="126" t="s">
        <v>360</v>
      </c>
      <c r="F78" s="124" t="s">
        <v>194</v>
      </c>
      <c r="G78" s="124">
        <v>2020</v>
      </c>
      <c r="H78" s="124">
        <v>2020</v>
      </c>
      <c r="I78" s="133" t="s">
        <v>361</v>
      </c>
      <c r="J78" s="160" t="s">
        <v>362</v>
      </c>
      <c r="K78" s="151"/>
      <c r="L78" s="162"/>
      <c r="M78" s="162"/>
      <c r="N78" s="161"/>
    </row>
    <row r="79" spans="1:14" ht="16.5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</row>
    <row r="80" spans="1:14" ht="16.5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</sheetData>
  <mergeCells count="100">
    <mergeCell ref="A47:A50"/>
    <mergeCell ref="B47:B50"/>
    <mergeCell ref="C47:C50"/>
    <mergeCell ref="D47:D50"/>
    <mergeCell ref="E47:E50"/>
    <mergeCell ref="F47:F50"/>
    <mergeCell ref="G47:G50"/>
    <mergeCell ref="H47:H50"/>
    <mergeCell ref="I47:I50"/>
    <mergeCell ref="A39:A42"/>
    <mergeCell ref="B39:B42"/>
    <mergeCell ref="C39:C42"/>
    <mergeCell ref="D39:D42"/>
    <mergeCell ref="F39:F42"/>
    <mergeCell ref="G39:G42"/>
    <mergeCell ref="H39:H42"/>
    <mergeCell ref="I39:I42"/>
    <mergeCell ref="E44:N44"/>
    <mergeCell ref="K45:M45"/>
    <mergeCell ref="K46:N46"/>
    <mergeCell ref="J47:J50"/>
    <mergeCell ref="K32:N32"/>
    <mergeCell ref="E33:N33"/>
    <mergeCell ref="A35:A38"/>
    <mergeCell ref="B35:B38"/>
    <mergeCell ref="C35:C38"/>
    <mergeCell ref="D35:D38"/>
    <mergeCell ref="F35:F38"/>
    <mergeCell ref="G35:G38"/>
    <mergeCell ref="H35:H38"/>
    <mergeCell ref="I35:I38"/>
    <mergeCell ref="J35:J38"/>
    <mergeCell ref="K35:N38"/>
    <mergeCell ref="E28:E30"/>
    <mergeCell ref="F28:F30"/>
    <mergeCell ref="G28:G30"/>
    <mergeCell ref="H28:H30"/>
    <mergeCell ref="J39:J42"/>
    <mergeCell ref="J28:J30"/>
    <mergeCell ref="K28:N30"/>
    <mergeCell ref="K31:N31"/>
    <mergeCell ref="A21:K21"/>
    <mergeCell ref="I22:N22"/>
    <mergeCell ref="A23:A25"/>
    <mergeCell ref="B23:B25"/>
    <mergeCell ref="C23:C25"/>
    <mergeCell ref="D23:D25"/>
    <mergeCell ref="F23:F25"/>
    <mergeCell ref="G23:G25"/>
    <mergeCell ref="H23:H25"/>
    <mergeCell ref="I23:I25"/>
    <mergeCell ref="K23:N25"/>
    <mergeCell ref="A26:A27"/>
    <mergeCell ref="D28:D30"/>
    <mergeCell ref="A2:N2"/>
    <mergeCell ref="A4:D4"/>
    <mergeCell ref="E4:E5"/>
    <mergeCell ref="F4:F5"/>
    <mergeCell ref="G4:G5"/>
    <mergeCell ref="H4:H5"/>
    <mergeCell ref="I4:I5"/>
    <mergeCell ref="J4:J5"/>
    <mergeCell ref="K4:N5"/>
    <mergeCell ref="K47:N50"/>
    <mergeCell ref="K51:M51"/>
    <mergeCell ref="K52:M52"/>
    <mergeCell ref="E54:K54"/>
    <mergeCell ref="K16:N16"/>
    <mergeCell ref="K17:M17"/>
    <mergeCell ref="K18:N18"/>
    <mergeCell ref="K19:N19"/>
    <mergeCell ref="G26:G27"/>
    <mergeCell ref="H26:H27"/>
    <mergeCell ref="I26:I27"/>
    <mergeCell ref="J26:J27"/>
    <mergeCell ref="K26:N27"/>
    <mergeCell ref="K39:N42"/>
    <mergeCell ref="K43:N43"/>
    <mergeCell ref="I28:I30"/>
    <mergeCell ref="B26:B27"/>
    <mergeCell ref="C26:C27"/>
    <mergeCell ref="D26:D27"/>
    <mergeCell ref="E26:E27"/>
    <mergeCell ref="F26:F27"/>
    <mergeCell ref="J8:J15"/>
    <mergeCell ref="K8:M15"/>
    <mergeCell ref="A3:N3"/>
    <mergeCell ref="E6:N6"/>
    <mergeCell ref="B28:B30"/>
    <mergeCell ref="C28:C30"/>
    <mergeCell ref="E8:E15"/>
    <mergeCell ref="F8:F15"/>
    <mergeCell ref="G8:G15"/>
    <mergeCell ref="H8:H15"/>
    <mergeCell ref="I8:I15"/>
    <mergeCell ref="A28:A30"/>
    <mergeCell ref="A8:A15"/>
    <mergeCell ref="B8:B15"/>
    <mergeCell ref="C8:C15"/>
    <mergeCell ref="D8:D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N46"/>
  <sheetViews>
    <sheetView topLeftCell="A19" zoomScale="85" zoomScaleNormal="85" workbookViewId="0">
      <selection activeCell="N30" sqref="N30"/>
    </sheetView>
  </sheetViews>
  <sheetFormatPr defaultRowHeight="15"/>
  <cols>
    <col min="4" max="4" width="25.85546875" customWidth="1"/>
    <col min="5" max="5" width="29.42578125" customWidth="1"/>
    <col min="11" max="11" width="14.85546875" customWidth="1"/>
  </cols>
  <sheetData>
    <row r="2" spans="1:14" ht="18.75">
      <c r="J2" s="293" t="s">
        <v>156</v>
      </c>
      <c r="K2" s="293"/>
    </row>
    <row r="3" spans="1:14" ht="16.5">
      <c r="A3" s="294"/>
      <c r="B3" s="294"/>
      <c r="C3" s="294"/>
      <c r="D3" s="294"/>
      <c r="E3" s="294"/>
      <c r="F3" s="10"/>
      <c r="G3" s="10"/>
      <c r="H3" s="10"/>
      <c r="I3" s="10"/>
      <c r="J3" s="10"/>
      <c r="K3" s="11"/>
    </row>
    <row r="4" spans="1:14" ht="90" customHeight="1">
      <c r="A4" s="228" t="s">
        <v>167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</row>
    <row r="5" spans="1:14" ht="18.75">
      <c r="A5" s="8"/>
      <c r="B5" s="27" t="s">
        <v>90</v>
      </c>
      <c r="C5" s="27"/>
      <c r="D5" s="28"/>
      <c r="E5" s="28"/>
      <c r="F5" s="28"/>
      <c r="G5" s="28"/>
      <c r="H5" s="28"/>
      <c r="I5" s="28"/>
      <c r="J5" s="28"/>
      <c r="K5" s="9"/>
    </row>
    <row r="6" spans="1:14" ht="18.75">
      <c r="A6" s="8"/>
      <c r="B6" s="27"/>
      <c r="C6" s="295"/>
      <c r="D6" s="295"/>
      <c r="E6" s="295"/>
      <c r="F6" s="295"/>
      <c r="G6" s="295"/>
      <c r="H6" s="295"/>
      <c r="I6" s="295"/>
      <c r="J6" s="295"/>
      <c r="K6" s="9"/>
    </row>
    <row r="7" spans="1:14">
      <c r="A7" s="1"/>
      <c r="B7" s="65" t="s">
        <v>89</v>
      </c>
      <c r="C7" s="65"/>
      <c r="D7" s="3"/>
      <c r="E7" s="3"/>
      <c r="F7" s="3"/>
      <c r="G7" s="3"/>
      <c r="H7" s="3"/>
      <c r="I7" s="3"/>
      <c r="J7" s="3"/>
      <c r="K7" s="3"/>
    </row>
    <row r="8" spans="1:14">
      <c r="A8" s="1"/>
      <c r="B8" s="1"/>
      <c r="C8" s="1"/>
      <c r="D8" s="3"/>
      <c r="E8" s="3"/>
      <c r="F8" s="3"/>
      <c r="G8" s="3"/>
      <c r="H8" s="3"/>
      <c r="I8" s="3"/>
      <c r="J8" s="3"/>
      <c r="K8" s="3"/>
    </row>
    <row r="9" spans="1:14" ht="43.5" customHeight="1">
      <c r="A9" s="296" t="s">
        <v>0</v>
      </c>
      <c r="B9" s="296"/>
      <c r="C9" s="296" t="s">
        <v>10</v>
      </c>
      <c r="D9" s="296" t="s">
        <v>31</v>
      </c>
      <c r="E9" s="296" t="s">
        <v>32</v>
      </c>
      <c r="F9" s="296" t="s">
        <v>33</v>
      </c>
      <c r="G9" s="296" t="s">
        <v>72</v>
      </c>
      <c r="H9" s="296" t="s">
        <v>73</v>
      </c>
      <c r="I9" s="296" t="s">
        <v>38</v>
      </c>
      <c r="J9" s="296" t="s">
        <v>39</v>
      </c>
      <c r="K9" s="296" t="s">
        <v>40</v>
      </c>
    </row>
    <row r="10" spans="1:14" ht="41.25" customHeight="1">
      <c r="A10" s="64" t="s">
        <v>5</v>
      </c>
      <c r="B10" s="64" t="s">
        <v>6</v>
      </c>
      <c r="C10" s="297"/>
      <c r="D10" s="298" t="s">
        <v>34</v>
      </c>
      <c r="E10" s="298" t="s">
        <v>9</v>
      </c>
      <c r="F10" s="298"/>
      <c r="G10" s="298"/>
      <c r="H10" s="298"/>
      <c r="I10" s="298"/>
      <c r="J10" s="298"/>
      <c r="K10" s="298"/>
    </row>
    <row r="11" spans="1:14">
      <c r="A11" s="66" t="s">
        <v>76</v>
      </c>
      <c r="B11" s="67">
        <v>1</v>
      </c>
      <c r="C11" s="67"/>
      <c r="D11" s="299" t="s">
        <v>92</v>
      </c>
      <c r="E11" s="300"/>
      <c r="F11" s="300"/>
      <c r="G11" s="300"/>
      <c r="H11" s="300"/>
      <c r="I11" s="300"/>
      <c r="J11" s="300"/>
      <c r="K11" s="301"/>
    </row>
    <row r="12" spans="1:14" ht="23.25" customHeight="1">
      <c r="A12" s="302" t="s">
        <v>76</v>
      </c>
      <c r="B12" s="302" t="s">
        <v>18</v>
      </c>
      <c r="C12" s="302" t="s">
        <v>17</v>
      </c>
      <c r="D12" s="304" t="s">
        <v>137</v>
      </c>
      <c r="E12" s="6" t="s">
        <v>138</v>
      </c>
      <c r="F12" s="5" t="s">
        <v>35</v>
      </c>
      <c r="G12" s="14">
        <v>264</v>
      </c>
      <c r="H12" s="14">
        <v>249</v>
      </c>
      <c r="I12" s="14">
        <v>251</v>
      </c>
      <c r="J12" s="68">
        <f>I12/G12*100</f>
        <v>95.075757575757578</v>
      </c>
      <c r="K12" s="68">
        <f>I12/H12*100</f>
        <v>100.80321285140563</v>
      </c>
    </row>
    <row r="13" spans="1:14" ht="51.75" customHeight="1">
      <c r="A13" s="303"/>
      <c r="B13" s="303"/>
      <c r="C13" s="303"/>
      <c r="D13" s="305"/>
      <c r="E13" s="6" t="s">
        <v>139</v>
      </c>
      <c r="F13" s="5" t="s">
        <v>36</v>
      </c>
      <c r="G13" s="29">
        <v>21903.4</v>
      </c>
      <c r="H13" s="29">
        <f>20770.7+596.1</f>
        <v>21366.799999999999</v>
      </c>
      <c r="I13" s="69">
        <f>20770.1+596.15</f>
        <v>21366.25</v>
      </c>
      <c r="J13" s="68">
        <f t="shared" ref="J13:J31" si="0">I13/G13*100</f>
        <v>97.547641005505994</v>
      </c>
      <c r="K13" s="68">
        <f t="shared" ref="K13:K31" si="1">I13/H13*100</f>
        <v>99.997425913098823</v>
      </c>
      <c r="N13" s="22"/>
    </row>
    <row r="14" spans="1:14" ht="21.75" customHeight="1">
      <c r="A14" s="302" t="s">
        <v>76</v>
      </c>
      <c r="B14" s="302" t="s">
        <v>18</v>
      </c>
      <c r="C14" s="302" t="s">
        <v>17</v>
      </c>
      <c r="D14" s="304" t="s">
        <v>140</v>
      </c>
      <c r="E14" s="6" t="s">
        <v>141</v>
      </c>
      <c r="F14" s="5" t="s">
        <v>37</v>
      </c>
      <c r="G14" s="70">
        <v>73</v>
      </c>
      <c r="H14" s="70">
        <v>73</v>
      </c>
      <c r="I14" s="68">
        <v>73</v>
      </c>
      <c r="J14" s="68">
        <f t="shared" si="0"/>
        <v>100</v>
      </c>
      <c r="K14" s="68">
        <f t="shared" si="1"/>
        <v>100</v>
      </c>
      <c r="N14" s="22"/>
    </row>
    <row r="15" spans="1:14" ht="53.25" customHeight="1">
      <c r="A15" s="303"/>
      <c r="B15" s="303"/>
      <c r="C15" s="303"/>
      <c r="D15" s="305"/>
      <c r="E15" s="6" t="s">
        <v>142</v>
      </c>
      <c r="F15" s="5" t="s">
        <v>36</v>
      </c>
      <c r="G15" s="29">
        <v>53934.3</v>
      </c>
      <c r="H15" s="29">
        <f>54569+596.15</f>
        <v>55165.15</v>
      </c>
      <c r="I15" s="29">
        <f>54566.7+596.15</f>
        <v>55162.85</v>
      </c>
      <c r="J15" s="68">
        <f t="shared" si="0"/>
        <v>102.27786399378502</v>
      </c>
      <c r="K15" s="68">
        <f t="shared" si="1"/>
        <v>99.995830701085737</v>
      </c>
      <c r="N15" s="31"/>
    </row>
    <row r="16" spans="1:14" ht="19.5" customHeight="1">
      <c r="A16" s="306" t="s">
        <v>76</v>
      </c>
      <c r="B16" s="308">
        <v>1</v>
      </c>
      <c r="C16" s="308">
        <v>938</v>
      </c>
      <c r="D16" s="289" t="s">
        <v>143</v>
      </c>
      <c r="E16" s="6" t="s">
        <v>144</v>
      </c>
      <c r="F16" s="5" t="s">
        <v>145</v>
      </c>
      <c r="G16" s="71">
        <v>4140</v>
      </c>
      <c r="H16" s="72">
        <v>1299</v>
      </c>
      <c r="I16" s="73">
        <v>1358</v>
      </c>
      <c r="J16" s="68">
        <f t="shared" si="0"/>
        <v>32.80193236714976</v>
      </c>
      <c r="K16" s="68">
        <f t="shared" si="1"/>
        <v>104.54195535026945</v>
      </c>
    </row>
    <row r="17" spans="1:11" ht="51">
      <c r="A17" s="307"/>
      <c r="B17" s="309"/>
      <c r="C17" s="309"/>
      <c r="D17" s="289"/>
      <c r="E17" s="6" t="s">
        <v>142</v>
      </c>
      <c r="F17" s="5" t="s">
        <v>36</v>
      </c>
      <c r="G17" s="29">
        <v>892.2</v>
      </c>
      <c r="H17" s="74">
        <v>364.4</v>
      </c>
      <c r="I17" s="74">
        <v>364.4</v>
      </c>
      <c r="J17" s="68">
        <f t="shared" si="0"/>
        <v>40.842860345214071</v>
      </c>
      <c r="K17" s="68">
        <f t="shared" si="1"/>
        <v>100</v>
      </c>
    </row>
    <row r="18" spans="1:11">
      <c r="A18" s="66" t="s">
        <v>76</v>
      </c>
      <c r="B18" s="67">
        <v>2</v>
      </c>
      <c r="C18" s="67"/>
      <c r="D18" s="310" t="s">
        <v>99</v>
      </c>
      <c r="E18" s="310"/>
      <c r="F18" s="310"/>
      <c r="G18" s="310"/>
      <c r="H18" s="310"/>
      <c r="I18" s="310"/>
      <c r="J18" s="310"/>
      <c r="K18" s="310"/>
    </row>
    <row r="19" spans="1:11" ht="25.5">
      <c r="A19" s="285" t="s">
        <v>76</v>
      </c>
      <c r="B19" s="287">
        <v>2</v>
      </c>
      <c r="C19" s="287">
        <v>938</v>
      </c>
      <c r="D19" s="289" t="s">
        <v>146</v>
      </c>
      <c r="E19" s="6" t="s">
        <v>147</v>
      </c>
      <c r="F19" s="5" t="s">
        <v>37</v>
      </c>
      <c r="G19" s="29">
        <v>1500</v>
      </c>
      <c r="H19" s="74">
        <v>1500</v>
      </c>
      <c r="I19" s="74">
        <v>1500</v>
      </c>
      <c r="J19" s="75">
        <f t="shared" si="0"/>
        <v>100</v>
      </c>
      <c r="K19" s="75">
        <f t="shared" si="1"/>
        <v>100</v>
      </c>
    </row>
    <row r="20" spans="1:11" ht="51">
      <c r="A20" s="286"/>
      <c r="B20" s="288"/>
      <c r="C20" s="288"/>
      <c r="D20" s="289"/>
      <c r="E20" s="6" t="s">
        <v>142</v>
      </c>
      <c r="F20" s="5" t="s">
        <v>36</v>
      </c>
      <c r="G20" s="29">
        <v>1892.5</v>
      </c>
      <c r="H20" s="74">
        <v>1750.4</v>
      </c>
      <c r="I20" s="74">
        <v>1750.4</v>
      </c>
      <c r="J20" s="68">
        <f t="shared" si="0"/>
        <v>92.491413474240431</v>
      </c>
      <c r="K20" s="68">
        <f t="shared" si="1"/>
        <v>100</v>
      </c>
    </row>
    <row r="21" spans="1:11">
      <c r="A21" s="285" t="s">
        <v>76</v>
      </c>
      <c r="B21" s="287">
        <v>2</v>
      </c>
      <c r="C21" s="287">
        <v>938</v>
      </c>
      <c r="D21" s="289" t="s">
        <v>148</v>
      </c>
      <c r="E21" s="6" t="s">
        <v>149</v>
      </c>
      <c r="F21" s="5" t="s">
        <v>37</v>
      </c>
      <c r="G21" s="29">
        <v>1500</v>
      </c>
      <c r="H21" s="74">
        <v>1500</v>
      </c>
      <c r="I21" s="74">
        <v>1763</v>
      </c>
      <c r="J21" s="75">
        <f t="shared" si="0"/>
        <v>117.53333333333333</v>
      </c>
      <c r="K21" s="75">
        <f t="shared" si="1"/>
        <v>117.53333333333333</v>
      </c>
    </row>
    <row r="22" spans="1:11" ht="51">
      <c r="A22" s="286"/>
      <c r="B22" s="288"/>
      <c r="C22" s="288"/>
      <c r="D22" s="289"/>
      <c r="E22" s="6" t="s">
        <v>142</v>
      </c>
      <c r="F22" s="5" t="s">
        <v>36</v>
      </c>
      <c r="G22" s="29">
        <v>1892.5</v>
      </c>
      <c r="H22" s="74">
        <v>1750.4</v>
      </c>
      <c r="I22" s="74">
        <v>1750.4</v>
      </c>
      <c r="J22" s="68">
        <f t="shared" si="0"/>
        <v>92.491413474240431</v>
      </c>
      <c r="K22" s="68">
        <f t="shared" si="1"/>
        <v>100</v>
      </c>
    </row>
    <row r="23" spans="1:11">
      <c r="A23" s="285" t="s">
        <v>76</v>
      </c>
      <c r="B23" s="287">
        <v>2</v>
      </c>
      <c r="C23" s="287">
        <v>938</v>
      </c>
      <c r="D23" s="289" t="s">
        <v>150</v>
      </c>
      <c r="E23" s="6" t="s">
        <v>151</v>
      </c>
      <c r="F23" s="5" t="s">
        <v>37</v>
      </c>
      <c r="G23" s="29">
        <v>231000</v>
      </c>
      <c r="H23" s="74">
        <v>190000</v>
      </c>
      <c r="I23" s="74">
        <v>180892</v>
      </c>
      <c r="J23" s="75">
        <f>I23/G23*100</f>
        <v>78.308225108225102</v>
      </c>
      <c r="K23" s="75">
        <f>I23/H23*100</f>
        <v>95.206315789473678</v>
      </c>
    </row>
    <row r="24" spans="1:11" ht="51">
      <c r="A24" s="286"/>
      <c r="B24" s="288"/>
      <c r="C24" s="288"/>
      <c r="D24" s="289"/>
      <c r="E24" s="6" t="s">
        <v>142</v>
      </c>
      <c r="F24" s="5" t="s">
        <v>36</v>
      </c>
      <c r="G24" s="29">
        <v>25779.599999999999</v>
      </c>
      <c r="H24" s="57">
        <v>23922.1</v>
      </c>
      <c r="I24" s="74">
        <v>23922.1</v>
      </c>
      <c r="J24" s="68">
        <f t="shared" si="0"/>
        <v>92.794690375335534</v>
      </c>
      <c r="K24" s="68">
        <f t="shared" si="1"/>
        <v>100</v>
      </c>
    </row>
    <row r="25" spans="1:11">
      <c r="A25" s="285" t="s">
        <v>76</v>
      </c>
      <c r="B25" s="287">
        <v>2</v>
      </c>
      <c r="C25" s="287">
        <v>938</v>
      </c>
      <c r="D25" s="289" t="s">
        <v>271</v>
      </c>
      <c r="E25" s="6" t="s">
        <v>151</v>
      </c>
      <c r="F25" s="5" t="s">
        <v>37</v>
      </c>
      <c r="G25" s="29">
        <v>27000</v>
      </c>
      <c r="H25" s="29">
        <v>68000</v>
      </c>
      <c r="I25" s="74">
        <v>67860</v>
      </c>
      <c r="J25" s="75">
        <f>I25/G25*100</f>
        <v>251.33333333333331</v>
      </c>
      <c r="K25" s="75">
        <f>I25/H25*100</f>
        <v>99.794117647058826</v>
      </c>
    </row>
    <row r="26" spans="1:11" ht="51">
      <c r="A26" s="286"/>
      <c r="B26" s="288"/>
      <c r="C26" s="288"/>
      <c r="D26" s="289"/>
      <c r="E26" s="6" t="s">
        <v>142</v>
      </c>
      <c r="F26" s="5" t="s">
        <v>36</v>
      </c>
      <c r="G26" s="29">
        <v>1890</v>
      </c>
      <c r="H26" s="29">
        <v>1750.4</v>
      </c>
      <c r="I26" s="74">
        <v>1750.4</v>
      </c>
      <c r="J26" s="68">
        <f t="shared" ref="J26" si="2">I26/G26*100</f>
        <v>92.613756613756621</v>
      </c>
      <c r="K26" s="68">
        <f t="shared" ref="K26" si="3">I26/H26*100</f>
        <v>100</v>
      </c>
    </row>
    <row r="27" spans="1:11">
      <c r="A27" s="63" t="s">
        <v>76</v>
      </c>
      <c r="B27" s="76">
        <v>3</v>
      </c>
      <c r="C27" s="76"/>
      <c r="D27" s="290" t="s">
        <v>105</v>
      </c>
      <c r="E27" s="291"/>
      <c r="F27" s="291"/>
      <c r="G27" s="291"/>
      <c r="H27" s="291"/>
      <c r="I27" s="291"/>
      <c r="J27" s="291"/>
      <c r="K27" s="292"/>
    </row>
    <row r="28" spans="1:11">
      <c r="A28" s="285" t="s">
        <v>76</v>
      </c>
      <c r="B28" s="285" t="s">
        <v>104</v>
      </c>
      <c r="C28" s="285" t="s">
        <v>17</v>
      </c>
      <c r="D28" s="289" t="s">
        <v>152</v>
      </c>
      <c r="E28" s="6" t="s">
        <v>153</v>
      </c>
      <c r="F28" s="5" t="s">
        <v>37</v>
      </c>
      <c r="G28" s="29">
        <v>72</v>
      </c>
      <c r="H28" s="29">
        <v>72</v>
      </c>
      <c r="I28" s="74">
        <v>72</v>
      </c>
      <c r="J28" s="75">
        <f t="shared" si="0"/>
        <v>100</v>
      </c>
      <c r="K28" s="75">
        <f t="shared" si="1"/>
        <v>100</v>
      </c>
    </row>
    <row r="29" spans="1:11" ht="51">
      <c r="A29" s="286"/>
      <c r="B29" s="286"/>
      <c r="C29" s="286"/>
      <c r="D29" s="289"/>
      <c r="E29" s="6" t="s">
        <v>142</v>
      </c>
      <c r="F29" s="5" t="s">
        <v>36</v>
      </c>
      <c r="G29" s="29">
        <v>3964.9</v>
      </c>
      <c r="H29" s="29">
        <v>3819.9</v>
      </c>
      <c r="I29" s="74">
        <v>3819.9</v>
      </c>
      <c r="J29" s="68">
        <f t="shared" si="0"/>
        <v>96.342909026709378</v>
      </c>
      <c r="K29" s="68">
        <f t="shared" si="1"/>
        <v>100</v>
      </c>
    </row>
    <row r="30" spans="1:11" ht="63.75">
      <c r="A30" s="285" t="s">
        <v>76</v>
      </c>
      <c r="B30" s="285" t="s">
        <v>104</v>
      </c>
      <c r="C30" s="285" t="s">
        <v>17</v>
      </c>
      <c r="D30" s="289" t="s">
        <v>154</v>
      </c>
      <c r="E30" s="6" t="s">
        <v>155</v>
      </c>
      <c r="F30" s="5" t="s">
        <v>37</v>
      </c>
      <c r="G30" s="29">
        <v>15428</v>
      </c>
      <c r="H30" s="29">
        <v>15428</v>
      </c>
      <c r="I30" s="74">
        <v>15428</v>
      </c>
      <c r="J30" s="68">
        <f t="shared" si="0"/>
        <v>100</v>
      </c>
      <c r="K30" s="68">
        <f t="shared" si="1"/>
        <v>100</v>
      </c>
    </row>
    <row r="31" spans="1:11" ht="51">
      <c r="A31" s="286"/>
      <c r="B31" s="286"/>
      <c r="C31" s="286"/>
      <c r="D31" s="289"/>
      <c r="E31" s="6" t="s">
        <v>142</v>
      </c>
      <c r="F31" s="5" t="s">
        <v>36</v>
      </c>
      <c r="G31" s="29">
        <v>4013</v>
      </c>
      <c r="H31" s="29">
        <v>3866</v>
      </c>
      <c r="I31" s="74">
        <v>3866</v>
      </c>
      <c r="J31" s="68">
        <f t="shared" si="0"/>
        <v>96.33690505855968</v>
      </c>
      <c r="K31" s="68">
        <f t="shared" si="1"/>
        <v>100</v>
      </c>
    </row>
    <row r="32" spans="1:1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spans="1:1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</row>
    <row r="40" spans="1:1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</row>
    <row r="41" spans="1:1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</row>
    <row r="42" spans="1:1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1:1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</row>
    <row r="44" spans="1:1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</row>
    <row r="45" spans="1:1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</row>
  </sheetData>
  <mergeCells count="53">
    <mergeCell ref="A14:A15"/>
    <mergeCell ref="B14:B15"/>
    <mergeCell ref="C14:C15"/>
    <mergeCell ref="D14:D15"/>
    <mergeCell ref="C23:C24"/>
    <mergeCell ref="D23:D24"/>
    <mergeCell ref="A16:A17"/>
    <mergeCell ref="B16:B17"/>
    <mergeCell ref="C16:C17"/>
    <mergeCell ref="D16:D17"/>
    <mergeCell ref="A19:A20"/>
    <mergeCell ref="B19:B20"/>
    <mergeCell ref="D18:K18"/>
    <mergeCell ref="A21:A22"/>
    <mergeCell ref="C19:C20"/>
    <mergeCell ref="D19:D20"/>
    <mergeCell ref="K9:K10"/>
    <mergeCell ref="I9:I10"/>
    <mergeCell ref="D11:K11"/>
    <mergeCell ref="A12:A13"/>
    <mergeCell ref="B12:B13"/>
    <mergeCell ref="C12:C13"/>
    <mergeCell ref="D12:D13"/>
    <mergeCell ref="A30:A31"/>
    <mergeCell ref="B30:B31"/>
    <mergeCell ref="C30:C31"/>
    <mergeCell ref="D30:D31"/>
    <mergeCell ref="J2:K2"/>
    <mergeCell ref="A3:E3"/>
    <mergeCell ref="A4:K4"/>
    <mergeCell ref="C6:J6"/>
    <mergeCell ref="A9:B9"/>
    <mergeCell ref="C9:C10"/>
    <mergeCell ref="D9:D10"/>
    <mergeCell ref="E9:E10"/>
    <mergeCell ref="F9:F10"/>
    <mergeCell ref="G9:G10"/>
    <mergeCell ref="H9:H10"/>
    <mergeCell ref="J9:J10"/>
    <mergeCell ref="D27:K27"/>
    <mergeCell ref="A28:A29"/>
    <mergeCell ref="B28:B29"/>
    <mergeCell ref="C28:C29"/>
    <mergeCell ref="D28:D29"/>
    <mergeCell ref="A25:A26"/>
    <mergeCell ref="B25:B26"/>
    <mergeCell ref="B21:B22"/>
    <mergeCell ref="C21:C22"/>
    <mergeCell ref="D21:D22"/>
    <mergeCell ref="A23:A24"/>
    <mergeCell ref="B23:B24"/>
    <mergeCell ref="C25:C26"/>
    <mergeCell ref="D25:D26"/>
  </mergeCells>
  <pageMargins left="0.70866141732283472" right="0.70866141732283472" top="0.74803149606299213" bottom="0.74803149606299213" header="0.31496062992125984" footer="0.31496062992125984"/>
  <pageSetup paperSize="9" scale="93" fitToHeight="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39"/>
  <sheetViews>
    <sheetView zoomScale="130" zoomScaleNormal="130" workbookViewId="0">
      <selection activeCell="H13" sqref="H13"/>
    </sheetView>
  </sheetViews>
  <sheetFormatPr defaultRowHeight="15"/>
  <cols>
    <col min="1" max="1" width="6.140625" customWidth="1"/>
    <col min="2" max="2" width="5.5703125" customWidth="1"/>
    <col min="4" max="4" width="31.28515625" customWidth="1"/>
    <col min="5" max="5" width="7.140625" customWidth="1"/>
    <col min="6" max="6" width="8.140625" customWidth="1"/>
    <col min="7" max="7" width="7.42578125" customWidth="1"/>
    <col min="8" max="8" width="10" customWidth="1"/>
    <col min="9" max="9" width="6.85546875" customWidth="1"/>
    <col min="10" max="10" width="10.5703125" customWidth="1"/>
    <col min="11" max="11" width="29.7109375" customWidth="1"/>
  </cols>
  <sheetData>
    <row r="2" spans="1:11">
      <c r="A2" s="8"/>
      <c r="B2" s="311" t="s">
        <v>363</v>
      </c>
      <c r="C2" s="311"/>
      <c r="D2" s="311"/>
      <c r="E2" s="311"/>
      <c r="F2" s="311"/>
      <c r="G2" s="311"/>
      <c r="H2" s="311"/>
      <c r="I2" s="311"/>
      <c r="J2" s="311"/>
      <c r="K2" s="311"/>
    </row>
    <row r="3" spans="1:11">
      <c r="A3" s="8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330" t="s">
        <v>0</v>
      </c>
      <c r="B4" s="331"/>
      <c r="C4" s="330" t="s">
        <v>49</v>
      </c>
      <c r="D4" s="330" t="s">
        <v>50</v>
      </c>
      <c r="E4" s="330" t="s">
        <v>51</v>
      </c>
      <c r="F4" s="330" t="s">
        <v>52</v>
      </c>
      <c r="G4" s="330"/>
      <c r="H4" s="330"/>
      <c r="I4" s="332" t="s">
        <v>364</v>
      </c>
      <c r="J4" s="332" t="s">
        <v>365</v>
      </c>
      <c r="K4" s="332" t="s">
        <v>53</v>
      </c>
    </row>
    <row r="5" spans="1:11">
      <c r="A5" s="331"/>
      <c r="B5" s="331"/>
      <c r="C5" s="330"/>
      <c r="D5" s="330"/>
      <c r="E5" s="330"/>
      <c r="F5" s="330" t="s">
        <v>366</v>
      </c>
      <c r="G5" s="330" t="s">
        <v>367</v>
      </c>
      <c r="H5" s="330" t="s">
        <v>368</v>
      </c>
      <c r="I5" s="333"/>
      <c r="J5" s="333"/>
      <c r="K5" s="335"/>
    </row>
    <row r="6" spans="1:11">
      <c r="A6" s="15" t="s">
        <v>5</v>
      </c>
      <c r="B6" s="15" t="s">
        <v>6</v>
      </c>
      <c r="C6" s="330"/>
      <c r="D6" s="331"/>
      <c r="E6" s="331"/>
      <c r="F6" s="330"/>
      <c r="G6" s="330"/>
      <c r="H6" s="330"/>
      <c r="I6" s="334"/>
      <c r="J6" s="334"/>
      <c r="K6" s="336"/>
    </row>
    <row r="7" spans="1:11">
      <c r="A7" s="167" t="s">
        <v>18</v>
      </c>
      <c r="B7" s="167" t="s">
        <v>19</v>
      </c>
      <c r="C7" s="168">
        <v>3</v>
      </c>
      <c r="D7" s="169">
        <v>4</v>
      </c>
      <c r="E7" s="169">
        <v>5</v>
      </c>
      <c r="F7" s="168">
        <v>6</v>
      </c>
      <c r="G7" s="168">
        <v>7</v>
      </c>
      <c r="H7" s="168">
        <v>8</v>
      </c>
      <c r="I7" s="168">
        <v>9</v>
      </c>
      <c r="J7" s="168">
        <v>10</v>
      </c>
      <c r="K7" s="170">
        <v>11</v>
      </c>
    </row>
    <row r="8" spans="1:11">
      <c r="A8" s="316">
        <v>3</v>
      </c>
      <c r="B8" s="316">
        <v>1</v>
      </c>
      <c r="C8" s="318"/>
      <c r="D8" s="320" t="s">
        <v>269</v>
      </c>
      <c r="E8" s="321"/>
      <c r="F8" s="321"/>
      <c r="G8" s="321"/>
      <c r="H8" s="321"/>
      <c r="I8" s="321"/>
      <c r="J8" s="321"/>
      <c r="K8" s="322"/>
    </row>
    <row r="9" spans="1:11">
      <c r="A9" s="317"/>
      <c r="B9" s="317"/>
      <c r="C9" s="319"/>
      <c r="D9" s="323"/>
      <c r="E9" s="324"/>
      <c r="F9" s="324"/>
      <c r="G9" s="324"/>
      <c r="H9" s="324"/>
      <c r="I9" s="324"/>
      <c r="J9" s="324"/>
      <c r="K9" s="325"/>
    </row>
    <row r="10" spans="1:11" ht="36">
      <c r="A10" s="80">
        <v>3</v>
      </c>
      <c r="B10" s="80">
        <v>1</v>
      </c>
      <c r="C10" s="80">
        <v>1</v>
      </c>
      <c r="D10" s="39" t="s">
        <v>236</v>
      </c>
      <c r="E10" s="80" t="s">
        <v>237</v>
      </c>
      <c r="F10" s="80">
        <v>75</v>
      </c>
      <c r="G10" s="80">
        <v>75</v>
      </c>
      <c r="H10" s="40">
        <v>75</v>
      </c>
      <c r="I10" s="80">
        <v>1</v>
      </c>
      <c r="J10" s="80">
        <v>100</v>
      </c>
      <c r="K10" s="80"/>
    </row>
    <row r="11" spans="1:11" ht="36">
      <c r="A11" s="80">
        <v>3</v>
      </c>
      <c r="B11" s="80">
        <v>1</v>
      </c>
      <c r="C11" s="80">
        <v>2</v>
      </c>
      <c r="D11" s="39" t="s">
        <v>238</v>
      </c>
      <c r="E11" s="80" t="s">
        <v>237</v>
      </c>
      <c r="F11" s="80">
        <v>100</v>
      </c>
      <c r="G11" s="80">
        <v>100</v>
      </c>
      <c r="H11" s="40">
        <v>100</v>
      </c>
      <c r="I11" s="80">
        <v>1</v>
      </c>
      <c r="J11" s="80">
        <v>100</v>
      </c>
      <c r="K11" s="80"/>
    </row>
    <row r="12" spans="1:11" ht="24">
      <c r="A12" s="80">
        <v>3</v>
      </c>
      <c r="B12" s="80">
        <v>1</v>
      </c>
      <c r="C12" s="80">
        <v>3</v>
      </c>
      <c r="D12" s="39" t="s">
        <v>239</v>
      </c>
      <c r="E12" s="80" t="s">
        <v>145</v>
      </c>
      <c r="F12" s="80">
        <v>2.2999999999999998</v>
      </c>
      <c r="G12" s="80">
        <v>2.3199999999999998</v>
      </c>
      <c r="H12" s="40">
        <v>2.2400000000000002</v>
      </c>
      <c r="I12" s="40">
        <v>0.96</v>
      </c>
      <c r="J12" s="80">
        <v>97.4</v>
      </c>
      <c r="K12" s="41" t="s">
        <v>369</v>
      </c>
    </row>
    <row r="13" spans="1:11" ht="48">
      <c r="A13" s="80">
        <v>3</v>
      </c>
      <c r="B13" s="80">
        <v>1</v>
      </c>
      <c r="C13" s="80">
        <v>4</v>
      </c>
      <c r="D13" s="39" t="s">
        <v>240</v>
      </c>
      <c r="E13" s="80" t="s">
        <v>237</v>
      </c>
      <c r="F13" s="80">
        <v>101</v>
      </c>
      <c r="G13" s="80">
        <v>102</v>
      </c>
      <c r="H13" s="40">
        <v>100</v>
      </c>
      <c r="I13" s="40">
        <v>0.98</v>
      </c>
      <c r="J13" s="40">
        <v>99</v>
      </c>
      <c r="K13" s="39" t="s">
        <v>370</v>
      </c>
    </row>
    <row r="14" spans="1:11" ht="36">
      <c r="A14" s="80">
        <v>3</v>
      </c>
      <c r="B14" s="80">
        <v>1</v>
      </c>
      <c r="C14" s="80">
        <v>5</v>
      </c>
      <c r="D14" s="39" t="s">
        <v>267</v>
      </c>
      <c r="E14" s="80" t="s">
        <v>145</v>
      </c>
      <c r="F14" s="80">
        <v>73.52</v>
      </c>
      <c r="G14" s="80">
        <v>74.92</v>
      </c>
      <c r="H14" s="40">
        <v>34.9</v>
      </c>
      <c r="I14" s="40">
        <v>0.46</v>
      </c>
      <c r="J14" s="40">
        <v>47.4</v>
      </c>
      <c r="K14" s="41" t="s">
        <v>371</v>
      </c>
    </row>
    <row r="15" spans="1:11" ht="60">
      <c r="A15" s="80">
        <v>3</v>
      </c>
      <c r="B15" s="80">
        <v>1</v>
      </c>
      <c r="C15" s="80">
        <v>6</v>
      </c>
      <c r="D15" s="39" t="s">
        <v>241</v>
      </c>
      <c r="E15" s="80" t="s">
        <v>237</v>
      </c>
      <c r="F15" s="80">
        <v>105</v>
      </c>
      <c r="G15" s="80">
        <v>107</v>
      </c>
      <c r="H15" s="40">
        <v>30.8</v>
      </c>
      <c r="I15" s="40">
        <v>0.3</v>
      </c>
      <c r="J15" s="40">
        <v>29.3</v>
      </c>
      <c r="K15" s="41" t="s">
        <v>372</v>
      </c>
    </row>
    <row r="16" spans="1:11" ht="48">
      <c r="A16" s="80">
        <v>3</v>
      </c>
      <c r="B16" s="80">
        <v>1</v>
      </c>
      <c r="C16" s="80">
        <v>7</v>
      </c>
      <c r="D16" s="39" t="s">
        <v>242</v>
      </c>
      <c r="E16" s="80" t="s">
        <v>145</v>
      </c>
      <c r="F16" s="80">
        <v>4.6500000000000004</v>
      </c>
      <c r="G16" s="80">
        <v>4.74</v>
      </c>
      <c r="H16" s="40">
        <v>3.5</v>
      </c>
      <c r="I16" s="40">
        <v>0.73</v>
      </c>
      <c r="J16" s="40">
        <v>75.3</v>
      </c>
      <c r="K16" s="41" t="s">
        <v>373</v>
      </c>
    </row>
    <row r="17" spans="1:11" ht="48">
      <c r="A17" s="80">
        <v>3</v>
      </c>
      <c r="B17" s="80">
        <v>1</v>
      </c>
      <c r="C17" s="80">
        <v>8</v>
      </c>
      <c r="D17" s="39" t="s">
        <v>243</v>
      </c>
      <c r="E17" s="80" t="s">
        <v>237</v>
      </c>
      <c r="F17" s="80">
        <v>101</v>
      </c>
      <c r="G17" s="80">
        <v>103</v>
      </c>
      <c r="H17" s="40">
        <v>46.8</v>
      </c>
      <c r="I17" s="40">
        <v>0.45</v>
      </c>
      <c r="J17" s="40">
        <v>46.3</v>
      </c>
      <c r="K17" s="41" t="s">
        <v>244</v>
      </c>
    </row>
    <row r="18" spans="1:11" ht="36">
      <c r="A18" s="80">
        <v>3</v>
      </c>
      <c r="B18" s="80">
        <v>1</v>
      </c>
      <c r="C18" s="80">
        <v>9</v>
      </c>
      <c r="D18" s="39" t="s">
        <v>245</v>
      </c>
      <c r="E18" s="80" t="s">
        <v>145</v>
      </c>
      <c r="F18" s="80">
        <v>4.07</v>
      </c>
      <c r="G18" s="80">
        <v>4.1399999999999997</v>
      </c>
      <c r="H18" s="80">
        <v>1.35</v>
      </c>
      <c r="I18" s="40">
        <v>0.32</v>
      </c>
      <c r="J18" s="40">
        <v>33.1</v>
      </c>
      <c r="K18" s="41" t="s">
        <v>285</v>
      </c>
    </row>
    <row r="19" spans="1:11" ht="48">
      <c r="A19" s="80">
        <v>3</v>
      </c>
      <c r="B19" s="80">
        <v>1</v>
      </c>
      <c r="C19" s="80">
        <v>10</v>
      </c>
      <c r="D19" s="39" t="s">
        <v>246</v>
      </c>
      <c r="E19" s="80" t="s">
        <v>237</v>
      </c>
      <c r="F19" s="80">
        <v>101.79</v>
      </c>
      <c r="G19" s="80">
        <v>103.57</v>
      </c>
      <c r="H19" s="40">
        <v>33</v>
      </c>
      <c r="I19" s="40">
        <v>0.3</v>
      </c>
      <c r="J19" s="40">
        <v>31.8</v>
      </c>
      <c r="K19" s="41" t="s">
        <v>285</v>
      </c>
    </row>
    <row r="20" spans="1:11" ht="36">
      <c r="A20" s="80">
        <v>3</v>
      </c>
      <c r="B20" s="80">
        <v>1</v>
      </c>
      <c r="C20" s="80">
        <v>11</v>
      </c>
      <c r="D20" s="39" t="s">
        <v>247</v>
      </c>
      <c r="E20" s="80" t="s">
        <v>237</v>
      </c>
      <c r="F20" s="80">
        <v>101.75</v>
      </c>
      <c r="G20" s="80">
        <v>103.57</v>
      </c>
      <c r="H20" s="40">
        <v>98.4</v>
      </c>
      <c r="I20" s="40">
        <v>0.9</v>
      </c>
      <c r="J20" s="40">
        <v>96.7</v>
      </c>
      <c r="K20" s="41"/>
    </row>
    <row r="21" spans="1:11">
      <c r="A21" s="42">
        <v>3</v>
      </c>
      <c r="B21" s="42">
        <v>2</v>
      </c>
      <c r="C21" s="39"/>
      <c r="D21" s="326" t="s">
        <v>374</v>
      </c>
      <c r="E21" s="326"/>
      <c r="F21" s="326"/>
      <c r="G21" s="326"/>
      <c r="H21" s="326"/>
      <c r="I21" s="326"/>
      <c r="J21" s="326"/>
      <c r="K21" s="326"/>
    </row>
    <row r="22" spans="1:11" ht="36">
      <c r="A22" s="38">
        <v>3</v>
      </c>
      <c r="B22" s="38">
        <v>2</v>
      </c>
      <c r="C22" s="38">
        <v>1</v>
      </c>
      <c r="D22" s="39" t="s">
        <v>248</v>
      </c>
      <c r="E22" s="38" t="s">
        <v>237</v>
      </c>
      <c r="F22" s="43">
        <v>100</v>
      </c>
      <c r="G22" s="43">
        <v>100</v>
      </c>
      <c r="H22" s="43">
        <v>100</v>
      </c>
      <c r="I22" s="43">
        <v>1</v>
      </c>
      <c r="J22" s="43">
        <v>100</v>
      </c>
      <c r="K22" s="43" t="s">
        <v>249</v>
      </c>
    </row>
    <row r="23" spans="1:11" ht="48">
      <c r="A23" s="38">
        <v>3</v>
      </c>
      <c r="B23" s="38">
        <v>2</v>
      </c>
      <c r="C23" s="38">
        <v>2</v>
      </c>
      <c r="D23" s="39" t="s">
        <v>250</v>
      </c>
      <c r="E23" s="38" t="s">
        <v>145</v>
      </c>
      <c r="F23" s="43">
        <v>343.55</v>
      </c>
      <c r="G23" s="43">
        <v>345.92</v>
      </c>
      <c r="H23" s="171">
        <v>326.7</v>
      </c>
      <c r="I23" s="43">
        <v>0.9</v>
      </c>
      <c r="J23" s="43">
        <v>95.1</v>
      </c>
      <c r="K23" s="41" t="s">
        <v>375</v>
      </c>
    </row>
    <row r="24" spans="1:11" ht="48">
      <c r="A24" s="38"/>
      <c r="B24" s="38">
        <v>2</v>
      </c>
      <c r="C24" s="38">
        <v>3</v>
      </c>
      <c r="D24" s="39" t="s">
        <v>251</v>
      </c>
      <c r="E24" s="38" t="s">
        <v>237</v>
      </c>
      <c r="F24" s="43">
        <v>101</v>
      </c>
      <c r="G24" s="43">
        <v>103.8</v>
      </c>
      <c r="H24" s="171">
        <v>98</v>
      </c>
      <c r="I24" s="43">
        <v>0.94</v>
      </c>
      <c r="J24" s="43">
        <v>97</v>
      </c>
      <c r="K24" s="41" t="s">
        <v>369</v>
      </c>
    </row>
    <row r="25" spans="1:11" ht="24">
      <c r="A25" s="38">
        <v>3</v>
      </c>
      <c r="B25" s="38">
        <v>2</v>
      </c>
      <c r="C25" s="38">
        <v>4</v>
      </c>
      <c r="D25" s="39" t="s">
        <v>252</v>
      </c>
      <c r="E25" s="38" t="s">
        <v>237</v>
      </c>
      <c r="F25" s="38">
        <v>3.8</v>
      </c>
      <c r="G25" s="38">
        <v>3.9</v>
      </c>
      <c r="H25" s="171">
        <v>1.2</v>
      </c>
      <c r="I25" s="38">
        <v>0.3</v>
      </c>
      <c r="J25" s="38">
        <v>31.5</v>
      </c>
      <c r="K25" s="41" t="s">
        <v>376</v>
      </c>
    </row>
    <row r="26" spans="1:11" ht="48">
      <c r="A26" s="38">
        <v>3</v>
      </c>
      <c r="B26" s="38">
        <v>2</v>
      </c>
      <c r="C26" s="38">
        <v>5</v>
      </c>
      <c r="D26" s="39" t="s">
        <v>253</v>
      </c>
      <c r="E26" s="38" t="s">
        <v>37</v>
      </c>
      <c r="F26" s="44">
        <v>762158</v>
      </c>
      <c r="G26" s="44">
        <v>763400</v>
      </c>
      <c r="H26" s="172">
        <v>654884</v>
      </c>
      <c r="I26" s="38">
        <v>0.8</v>
      </c>
      <c r="J26" s="38">
        <v>85.9</v>
      </c>
      <c r="K26" s="41" t="s">
        <v>375</v>
      </c>
    </row>
    <row r="27" spans="1:11" ht="48">
      <c r="A27" s="38">
        <v>3</v>
      </c>
      <c r="B27" s="38">
        <v>2</v>
      </c>
      <c r="C27" s="38">
        <v>6</v>
      </c>
      <c r="D27" s="39" t="s">
        <v>254</v>
      </c>
      <c r="E27" s="38" t="s">
        <v>255</v>
      </c>
      <c r="F27" s="44">
        <v>38378</v>
      </c>
      <c r="G27" s="44">
        <v>37900</v>
      </c>
      <c r="H27" s="172">
        <v>35013</v>
      </c>
      <c r="I27" s="38">
        <v>0.9</v>
      </c>
      <c r="J27" s="38">
        <v>91.2</v>
      </c>
      <c r="K27" s="41" t="s">
        <v>375</v>
      </c>
    </row>
    <row r="28" spans="1:11" ht="24">
      <c r="A28" s="38">
        <v>3</v>
      </c>
      <c r="B28" s="38">
        <v>2</v>
      </c>
      <c r="C28" s="38">
        <v>7</v>
      </c>
      <c r="D28" s="45" t="s">
        <v>256</v>
      </c>
      <c r="E28" s="38" t="s">
        <v>257</v>
      </c>
      <c r="F28" s="38">
        <v>1500</v>
      </c>
      <c r="G28" s="38">
        <v>1500</v>
      </c>
      <c r="H28" s="38">
        <v>1500</v>
      </c>
      <c r="I28" s="38">
        <v>1</v>
      </c>
      <c r="J28" s="38">
        <v>100</v>
      </c>
      <c r="K28" s="41"/>
    </row>
    <row r="29" spans="1:11">
      <c r="A29" s="327" t="s">
        <v>268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ht="48">
      <c r="A30" s="80">
        <v>3</v>
      </c>
      <c r="B30" s="80">
        <v>3</v>
      </c>
      <c r="C30" s="80">
        <v>1</v>
      </c>
      <c r="D30" s="39" t="s">
        <v>258</v>
      </c>
      <c r="E30" s="80" t="s">
        <v>237</v>
      </c>
      <c r="F30" s="80">
        <v>23</v>
      </c>
      <c r="G30" s="80">
        <v>23.5</v>
      </c>
      <c r="H30" s="80">
        <v>23.5</v>
      </c>
      <c r="I30" s="40">
        <v>1</v>
      </c>
      <c r="J30" s="40">
        <v>100</v>
      </c>
      <c r="K30" s="41"/>
    </row>
    <row r="31" spans="1:11">
      <c r="A31" s="80">
        <v>3</v>
      </c>
      <c r="B31" s="80">
        <v>3</v>
      </c>
      <c r="C31" s="80">
        <v>2</v>
      </c>
      <c r="D31" s="39" t="s">
        <v>259</v>
      </c>
      <c r="E31" s="80" t="s">
        <v>37</v>
      </c>
      <c r="F31" s="80">
        <v>72</v>
      </c>
      <c r="G31" s="80">
        <v>72</v>
      </c>
      <c r="H31" s="80">
        <v>72</v>
      </c>
      <c r="I31" s="40">
        <v>1</v>
      </c>
      <c r="J31" s="40">
        <v>100</v>
      </c>
      <c r="K31" s="41"/>
    </row>
    <row r="32" spans="1:11" ht="36">
      <c r="A32" s="80">
        <v>3</v>
      </c>
      <c r="B32" s="80">
        <v>3</v>
      </c>
      <c r="C32" s="80">
        <v>3</v>
      </c>
      <c r="D32" s="39" t="s">
        <v>260</v>
      </c>
      <c r="E32" s="80" t="s">
        <v>145</v>
      </c>
      <c r="F32" s="173">
        <v>23.46</v>
      </c>
      <c r="G32" s="80">
        <v>24.06</v>
      </c>
      <c r="H32" s="40">
        <v>4.5</v>
      </c>
      <c r="I32" s="40">
        <v>0.18</v>
      </c>
      <c r="J32" s="40">
        <v>19.2</v>
      </c>
      <c r="K32" s="80" t="s">
        <v>377</v>
      </c>
    </row>
    <row r="33" spans="1:11" ht="36">
      <c r="A33" s="80">
        <v>3</v>
      </c>
      <c r="B33" s="80">
        <v>2</v>
      </c>
      <c r="C33" s="80">
        <v>4</v>
      </c>
      <c r="D33" s="39" t="s">
        <v>261</v>
      </c>
      <c r="E33" s="80" t="s">
        <v>237</v>
      </c>
      <c r="F33" s="80">
        <v>102</v>
      </c>
      <c r="G33" s="80">
        <v>104.6</v>
      </c>
      <c r="H33" s="80">
        <v>45.1</v>
      </c>
      <c r="I33" s="40">
        <v>0.4</v>
      </c>
      <c r="J33" s="40">
        <v>45</v>
      </c>
      <c r="K33" s="41" t="s">
        <v>377</v>
      </c>
    </row>
    <row r="34" spans="1:11">
      <c r="A34" s="78">
        <v>4</v>
      </c>
      <c r="B34" s="78">
        <v>3</v>
      </c>
      <c r="C34" s="312" t="s">
        <v>209</v>
      </c>
      <c r="D34" s="312"/>
      <c r="E34" s="312"/>
      <c r="F34" s="312"/>
      <c r="G34" s="312"/>
      <c r="H34" s="312"/>
      <c r="I34" s="312"/>
      <c r="J34" s="312"/>
      <c r="K34" s="312"/>
    </row>
    <row r="35" spans="1:11" ht="84">
      <c r="A35" s="47">
        <v>3</v>
      </c>
      <c r="B35" s="47">
        <v>3</v>
      </c>
      <c r="C35" s="47">
        <v>1</v>
      </c>
      <c r="D35" s="174" t="s">
        <v>262</v>
      </c>
      <c r="E35" s="175" t="s">
        <v>237</v>
      </c>
      <c r="F35" s="175">
        <v>20</v>
      </c>
      <c r="G35" s="175">
        <v>20</v>
      </c>
      <c r="H35" s="175">
        <v>54.5</v>
      </c>
      <c r="I35" s="175">
        <v>2.72</v>
      </c>
      <c r="J35" s="176"/>
      <c r="K35" s="48"/>
    </row>
    <row r="36" spans="1:11">
      <c r="A36" s="46">
        <v>3</v>
      </c>
      <c r="B36" s="79">
        <v>5</v>
      </c>
      <c r="C36" s="49"/>
      <c r="D36" s="313" t="s">
        <v>263</v>
      </c>
      <c r="E36" s="314"/>
      <c r="F36" s="314"/>
      <c r="G36" s="314"/>
      <c r="H36" s="314"/>
      <c r="I36" s="314"/>
      <c r="J36" s="315"/>
      <c r="K36" s="79"/>
    </row>
    <row r="37" spans="1:11" ht="72">
      <c r="A37" s="80">
        <v>3</v>
      </c>
      <c r="B37" s="80">
        <v>5</v>
      </c>
      <c r="C37" s="80">
        <v>1</v>
      </c>
      <c r="D37" s="177" t="s">
        <v>264</v>
      </c>
      <c r="E37" s="40" t="s">
        <v>145</v>
      </c>
      <c r="F37" s="40">
        <v>5</v>
      </c>
      <c r="G37" s="40">
        <v>10</v>
      </c>
      <c r="H37" s="40">
        <v>8</v>
      </c>
      <c r="I37" s="40">
        <v>0.8</v>
      </c>
      <c r="J37" s="171">
        <v>160</v>
      </c>
      <c r="K37" s="41"/>
    </row>
    <row r="38" spans="1:11" ht="60">
      <c r="A38" s="80">
        <v>3</v>
      </c>
      <c r="B38" s="80">
        <v>5</v>
      </c>
      <c r="C38" s="80">
        <v>2</v>
      </c>
      <c r="D38" s="178" t="s">
        <v>265</v>
      </c>
      <c r="E38" s="80" t="s">
        <v>237</v>
      </c>
      <c r="F38" s="80">
        <v>100</v>
      </c>
      <c r="G38" s="80">
        <v>100</v>
      </c>
      <c r="H38" s="80">
        <v>100</v>
      </c>
      <c r="I38" s="80">
        <v>1</v>
      </c>
      <c r="J38" s="40">
        <v>100</v>
      </c>
      <c r="K38" s="50"/>
    </row>
    <row r="39" spans="1:11" ht="48">
      <c r="A39" s="80">
        <v>3</v>
      </c>
      <c r="B39" s="80">
        <v>5</v>
      </c>
      <c r="C39" s="80">
        <v>3</v>
      </c>
      <c r="D39" s="178" t="s">
        <v>266</v>
      </c>
      <c r="E39" s="80" t="s">
        <v>237</v>
      </c>
      <c r="F39" s="80">
        <v>90</v>
      </c>
      <c r="G39" s="80">
        <v>90</v>
      </c>
      <c r="H39" s="51">
        <v>90</v>
      </c>
      <c r="I39" s="80">
        <v>1</v>
      </c>
      <c r="J39" s="38">
        <v>100</v>
      </c>
      <c r="K39" s="39"/>
    </row>
  </sheetData>
  <mergeCells count="20">
    <mergeCell ref="K4:K6"/>
    <mergeCell ref="F5:F6"/>
    <mergeCell ref="G5:G6"/>
    <mergeCell ref="H5:H6"/>
    <mergeCell ref="B2:K2"/>
    <mergeCell ref="C34:K34"/>
    <mergeCell ref="D36:J36"/>
    <mergeCell ref="A8:A9"/>
    <mergeCell ref="B8:B9"/>
    <mergeCell ref="C8:C9"/>
    <mergeCell ref="D8:K9"/>
    <mergeCell ref="D21:K21"/>
    <mergeCell ref="A29:K29"/>
    <mergeCell ref="A4:B5"/>
    <mergeCell ref="C4:C6"/>
    <mergeCell ref="D4:D6"/>
    <mergeCell ref="E4:E6"/>
    <mergeCell ref="F4:H4"/>
    <mergeCell ref="I4:I6"/>
    <mergeCell ref="J4:J6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A3" sqref="A3:E8"/>
    </sheetView>
  </sheetViews>
  <sheetFormatPr defaultRowHeight="15"/>
  <cols>
    <col min="2" max="2" width="55.5703125" customWidth="1"/>
    <col min="3" max="3" width="23.5703125" customWidth="1"/>
    <col min="4" max="4" width="20.28515625" customWidth="1"/>
    <col min="5" max="5" width="24" customWidth="1"/>
  </cols>
  <sheetData>
    <row r="1" spans="1:6">
      <c r="A1" s="32" t="s">
        <v>232</v>
      </c>
      <c r="B1" s="33"/>
      <c r="C1" s="33"/>
      <c r="D1" s="33"/>
      <c r="E1" s="33"/>
      <c r="F1" s="33"/>
    </row>
    <row r="2" spans="1:6">
      <c r="A2" s="337"/>
      <c r="B2" s="337"/>
      <c r="C2" s="337"/>
      <c r="D2" s="337"/>
      <c r="E2" s="337"/>
      <c r="F2" s="34"/>
    </row>
    <row r="3" spans="1:6">
      <c r="A3" s="337" t="s">
        <v>233</v>
      </c>
      <c r="B3" s="337"/>
      <c r="C3" s="337"/>
      <c r="D3" s="337"/>
      <c r="E3" s="337"/>
    </row>
    <row r="4" spans="1:6">
      <c r="A4" s="35"/>
      <c r="B4" s="36"/>
      <c r="C4" s="36"/>
      <c r="D4" s="36"/>
      <c r="E4" s="36"/>
    </row>
    <row r="5" spans="1:6" ht="24.75">
      <c r="A5" s="37" t="s">
        <v>49</v>
      </c>
      <c r="B5" s="37" t="s">
        <v>54</v>
      </c>
      <c r="C5" s="37" t="s">
        <v>55</v>
      </c>
      <c r="D5" s="37" t="s">
        <v>56</v>
      </c>
      <c r="E5" s="37" t="s">
        <v>234</v>
      </c>
    </row>
    <row r="6" spans="1:6" ht="78.75">
      <c r="A6" s="38">
        <v>4</v>
      </c>
      <c r="B6" s="179" t="s">
        <v>378</v>
      </c>
      <c r="C6" s="180">
        <v>43872</v>
      </c>
      <c r="D6" s="181">
        <v>162</v>
      </c>
      <c r="E6" s="182" t="s">
        <v>379</v>
      </c>
    </row>
    <row r="7" spans="1:6" ht="78.75">
      <c r="A7" s="38">
        <v>5</v>
      </c>
      <c r="B7" s="179" t="s">
        <v>378</v>
      </c>
      <c r="C7" s="180">
        <v>43969</v>
      </c>
      <c r="D7" s="181">
        <v>509</v>
      </c>
      <c r="E7" s="182" t="s">
        <v>379</v>
      </c>
    </row>
    <row r="8" spans="1:6" ht="78.75">
      <c r="A8" s="38">
        <v>5</v>
      </c>
      <c r="B8" s="179" t="s">
        <v>378</v>
      </c>
      <c r="C8" s="180">
        <v>44071</v>
      </c>
      <c r="D8" s="181">
        <v>1051</v>
      </c>
      <c r="E8" s="182" t="s">
        <v>379</v>
      </c>
    </row>
  </sheetData>
  <mergeCells count="2">
    <mergeCell ref="A2:E2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4"/>
  <sheetViews>
    <sheetView workbookViewId="0">
      <selection activeCell="G18" sqref="G18"/>
    </sheetView>
  </sheetViews>
  <sheetFormatPr defaultRowHeight="15"/>
  <cols>
    <col min="3" max="3" width="34.140625" customWidth="1"/>
    <col min="4" max="4" width="14.7109375" customWidth="1"/>
    <col min="5" max="5" width="14.85546875" customWidth="1"/>
    <col min="6" max="6" width="13.7109375" customWidth="1"/>
    <col min="7" max="8" width="12" customWidth="1"/>
    <col min="9" max="9" width="12.5703125" customWidth="1"/>
    <col min="10" max="10" width="13.85546875" customWidth="1"/>
  </cols>
  <sheetData>
    <row r="2" spans="1:10">
      <c r="A2" s="341" t="s">
        <v>57</v>
      </c>
      <c r="B2" s="341"/>
      <c r="C2" s="341"/>
      <c r="D2" s="341"/>
      <c r="E2" s="341"/>
      <c r="F2" s="341"/>
      <c r="G2" s="341"/>
      <c r="H2" s="341"/>
      <c r="I2" s="341"/>
      <c r="J2" s="341"/>
    </row>
    <row r="3" spans="1:10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102">
      <c r="A4" s="342" t="s">
        <v>0</v>
      </c>
      <c r="B4" s="342"/>
      <c r="C4" s="343" t="s">
        <v>20</v>
      </c>
      <c r="D4" s="344" t="s">
        <v>58</v>
      </c>
      <c r="E4" s="253" t="s">
        <v>59</v>
      </c>
      <c r="F4" s="124" t="s">
        <v>60</v>
      </c>
      <c r="G4" s="124" t="s">
        <v>61</v>
      </c>
      <c r="H4" s="124" t="s">
        <v>62</v>
      </c>
      <c r="I4" s="124" t="s">
        <v>63</v>
      </c>
      <c r="J4" s="124" t="s">
        <v>64</v>
      </c>
    </row>
    <row r="5" spans="1:10">
      <c r="A5" s="183" t="s">
        <v>5</v>
      </c>
      <c r="B5" s="183" t="s">
        <v>6</v>
      </c>
      <c r="C5" s="343"/>
      <c r="D5" s="344"/>
      <c r="E5" s="253"/>
      <c r="F5" s="184" t="s">
        <v>380</v>
      </c>
      <c r="G5" s="184" t="s">
        <v>381</v>
      </c>
      <c r="H5" s="184" t="s">
        <v>382</v>
      </c>
      <c r="I5" s="184" t="s">
        <v>383</v>
      </c>
      <c r="J5" s="184" t="s">
        <v>384</v>
      </c>
    </row>
    <row r="6" spans="1:10">
      <c r="A6" s="15" t="s">
        <v>18</v>
      </c>
      <c r="B6" s="15" t="s">
        <v>19</v>
      </c>
      <c r="C6" s="81">
        <v>3</v>
      </c>
      <c r="D6" s="82">
        <v>4</v>
      </c>
      <c r="E6" s="83">
        <v>5</v>
      </c>
      <c r="F6" s="82" t="s">
        <v>65</v>
      </c>
      <c r="G6" s="82">
        <v>7</v>
      </c>
      <c r="H6" s="82">
        <v>8</v>
      </c>
      <c r="I6" s="82">
        <v>9</v>
      </c>
      <c r="J6" s="82" t="s">
        <v>66</v>
      </c>
    </row>
    <row r="7" spans="1:10" ht="45">
      <c r="A7" s="17" t="s">
        <v>47</v>
      </c>
      <c r="B7" s="17"/>
      <c r="C7" s="18" t="s">
        <v>385</v>
      </c>
      <c r="D7" s="338" t="s">
        <v>386</v>
      </c>
      <c r="E7" s="338" t="s">
        <v>194</v>
      </c>
      <c r="F7" s="20"/>
      <c r="G7" s="20"/>
      <c r="H7" s="20"/>
      <c r="I7" s="20"/>
      <c r="J7" s="20"/>
    </row>
    <row r="8" spans="1:10" ht="45">
      <c r="A8" s="17" t="s">
        <v>47</v>
      </c>
      <c r="B8" s="17" t="s">
        <v>18</v>
      </c>
      <c r="C8" s="21" t="s">
        <v>273</v>
      </c>
      <c r="D8" s="339"/>
      <c r="E8" s="339"/>
      <c r="F8" s="20">
        <v>0.67</v>
      </c>
      <c r="G8" s="20">
        <v>0.67200000000000004</v>
      </c>
      <c r="H8" s="20">
        <v>1</v>
      </c>
      <c r="I8" s="20">
        <v>0.99</v>
      </c>
      <c r="J8" s="20">
        <v>1.01</v>
      </c>
    </row>
    <row r="9" spans="1:10" ht="30">
      <c r="A9" s="17"/>
      <c r="B9" s="17" t="s">
        <v>19</v>
      </c>
      <c r="C9" s="21" t="s">
        <v>374</v>
      </c>
      <c r="D9" s="339"/>
      <c r="E9" s="339"/>
      <c r="F9" s="20">
        <v>0.747</v>
      </c>
      <c r="G9" s="20">
        <v>0.83399999999999996</v>
      </c>
      <c r="H9" s="20">
        <v>0.9</v>
      </c>
      <c r="I9" s="20">
        <v>0.99</v>
      </c>
      <c r="J9" s="20">
        <v>0.9</v>
      </c>
    </row>
    <row r="10" spans="1:10" ht="30">
      <c r="A10" s="17"/>
      <c r="B10" s="17" t="s">
        <v>104</v>
      </c>
      <c r="C10" s="21" t="s">
        <v>268</v>
      </c>
      <c r="D10" s="339"/>
      <c r="E10" s="339"/>
      <c r="F10" s="20">
        <v>0.57599999999999996</v>
      </c>
      <c r="G10" s="20">
        <v>0.64</v>
      </c>
      <c r="H10" s="20">
        <v>0.9</v>
      </c>
      <c r="I10" s="20">
        <v>1</v>
      </c>
      <c r="J10" s="20">
        <v>0.99</v>
      </c>
    </row>
    <row r="11" spans="1:10" ht="45">
      <c r="A11" s="17"/>
      <c r="B11" s="17" t="s">
        <v>109</v>
      </c>
      <c r="C11" s="21" t="s">
        <v>209</v>
      </c>
      <c r="D11" s="339"/>
      <c r="E11" s="339"/>
      <c r="F11" s="20">
        <v>1.0780000000000001</v>
      </c>
      <c r="G11" s="20">
        <v>1</v>
      </c>
      <c r="H11" s="20">
        <v>0.9</v>
      </c>
      <c r="I11" s="20">
        <v>0.90900000000000003</v>
      </c>
      <c r="J11" s="20">
        <v>0.98</v>
      </c>
    </row>
    <row r="12" spans="1:10" ht="30">
      <c r="A12" s="17"/>
      <c r="B12" s="17" t="s">
        <v>116</v>
      </c>
      <c r="C12" s="21" t="s">
        <v>263</v>
      </c>
      <c r="D12" s="340"/>
      <c r="E12" s="340"/>
      <c r="F12" s="20">
        <v>0.83699999999999997</v>
      </c>
      <c r="G12" s="20">
        <v>0.93</v>
      </c>
      <c r="H12" s="20">
        <v>0.9</v>
      </c>
      <c r="I12" s="20">
        <v>0.99</v>
      </c>
      <c r="J12" s="20">
        <v>0.9</v>
      </c>
    </row>
    <row r="13" spans="1:10">
      <c r="A13" s="17"/>
      <c r="B13" s="17"/>
      <c r="C13" s="21" t="s">
        <v>387</v>
      </c>
      <c r="D13" s="19"/>
      <c r="E13" s="19"/>
      <c r="F13" s="20">
        <v>0.78100000000000003</v>
      </c>
      <c r="G13" s="20">
        <v>0.81399999999999995</v>
      </c>
      <c r="H13" s="20">
        <v>0.92</v>
      </c>
      <c r="I13" s="20">
        <v>0.97899999999999998</v>
      </c>
      <c r="J13" s="20">
        <v>0.96</v>
      </c>
    </row>
    <row r="14" spans="1:10">
      <c r="A14" s="16"/>
      <c r="B14" s="16"/>
      <c r="C14" s="16"/>
      <c r="D14" s="16"/>
      <c r="E14" s="16"/>
      <c r="F14" s="16"/>
      <c r="G14" s="16"/>
      <c r="H14" s="16"/>
      <c r="I14" s="16"/>
      <c r="J14" s="16"/>
    </row>
  </sheetData>
  <mergeCells count="7">
    <mergeCell ref="D7:D12"/>
    <mergeCell ref="E7:E12"/>
    <mergeCell ref="A2:J2"/>
    <mergeCell ref="A4:B4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1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Форма1</vt:lpstr>
      <vt:lpstr>Форма 2</vt:lpstr>
      <vt:lpstr>Форма 3</vt:lpstr>
      <vt:lpstr>Форма 4</vt:lpstr>
      <vt:lpstr>Форма 5</vt:lpstr>
      <vt:lpstr>Форма 6</vt:lpstr>
      <vt:lpstr>Форма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2021-03-16T09:38:20Z</dcterms:modified>
</cp:coreProperties>
</file>